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30" yWindow="30" windowWidth="21840" windowHeight="12330"/>
  </bookViews>
  <sheets>
    <sheet name="ПИРО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4" i="1" l="1"/>
  <c r="M13" i="1" s="1"/>
  <c r="F194" i="1"/>
  <c r="G174" i="1"/>
  <c r="F174" i="1"/>
  <c r="L12" i="1" s="1"/>
  <c r="G152" i="1"/>
  <c r="M11" i="1" s="1"/>
  <c r="F152" i="1"/>
  <c r="L11" i="1" s="1"/>
  <c r="F137" i="1"/>
  <c r="L10" i="1" s="1"/>
  <c r="G125" i="1"/>
  <c r="G137" i="1" s="1"/>
  <c r="M10" i="1" s="1"/>
  <c r="F119" i="1"/>
  <c r="G113" i="1"/>
  <c r="G112" i="1"/>
  <c r="G119" i="1" s="1"/>
  <c r="M9" i="1" s="1"/>
  <c r="G63" i="1"/>
  <c r="G39" i="1"/>
  <c r="G37" i="1"/>
  <c r="F37" i="1"/>
  <c r="F96" i="1" s="1"/>
  <c r="L8" i="1" s="1"/>
  <c r="G36" i="1"/>
  <c r="G35" i="1"/>
  <c r="G34" i="1"/>
  <c r="G29" i="1"/>
  <c r="F29" i="1"/>
  <c r="G27" i="1"/>
  <c r="G23" i="1"/>
  <c r="G22" i="1"/>
  <c r="M7" i="1" s="1"/>
  <c r="F22" i="1"/>
  <c r="L7" i="1" s="1"/>
  <c r="L13" i="1"/>
  <c r="M12" i="1"/>
  <c r="L9" i="1"/>
  <c r="G96" i="1" l="1"/>
  <c r="M8" i="1" s="1"/>
  <c r="M14" i="1" s="1"/>
  <c r="L14" i="1"/>
  <c r="F195" i="1"/>
  <c r="G195" i="1"/>
</calcChain>
</file>

<file path=xl/sharedStrings.xml><?xml version="1.0" encoding="utf-8"?>
<sst xmlns="http://schemas.openxmlformats.org/spreadsheetml/2006/main" count="269" uniqueCount="238">
  <si>
    <t>Приложение № 1</t>
  </si>
  <si>
    <t>Актуализирана Програма за реализация на ПИРО на Община Ветово за периода 2021-2027 г.</t>
  </si>
  <si>
    <t>Описание на предвидените мерки и дейности</t>
  </si>
  <si>
    <t>Приоритет</t>
  </si>
  <si>
    <t>Планиран бюджет</t>
  </si>
  <si>
    <t>Изпълнение</t>
  </si>
  <si>
    <t>Мярка</t>
  </si>
  <si>
    <t>Дейност/проектна идея*</t>
  </si>
  <si>
    <t>Статус</t>
  </si>
  <si>
    <t>Договорен / изразходван ресурс</t>
  </si>
  <si>
    <t>Приоритет 1
Административен капацитет, междуобщинско и трансгранично сътрудничество</t>
  </si>
  <si>
    <t>Мярка 1
Развитие на административен капацитет</t>
  </si>
  <si>
    <t>Разширяване обхвата и подобряване на качеството на предоставяните електронни услуги от общината</t>
  </si>
  <si>
    <t>Повишаване на капацитета, компетенциите и квалификацията на служителите от общинската администрация, общинските съветници, кметове и кметски наместници, чрез включване в различни форми на обучение</t>
  </si>
  <si>
    <t>Поддържане на зоните за свободен достъп до интернет в населените места на общината и изграждане на нови</t>
  </si>
  <si>
    <t>Поетапно изработване на многослойна географско-информационна система (ГИС модел), като инструмент за пространствен анализ</t>
  </si>
  <si>
    <t>Разработване на Инвестиционен профил на общината</t>
  </si>
  <si>
    <t xml:space="preserve">Мярка 2
Реализиране на подхода ВОМР </t>
  </si>
  <si>
    <t>Учредяване на Местна инициативна група "Ветово-Цар Калоян-Опака"</t>
  </si>
  <si>
    <t>в процес на изпълнение</t>
  </si>
  <si>
    <t>Разработване на Стратегия за ВОМР на Местна инициативна група "Ветово-Цар Калоян-Опака"</t>
  </si>
  <si>
    <t xml:space="preserve">Разработена. Предстои актуализация след приемане на ПМС  ЗА ОПРЕДЕЛЯНЕ НА ПРАВИЛА ЗА ПРИЛАГАНЕ НА ПОДХОДА „ВОДЕНО ОТ ОБЩНОСТИТЕ МЕСТНО РАЗВИТИЕ“ ЗА ПЕРИОДА 2021 – 2027 </t>
  </si>
  <si>
    <t>ОБЩО</t>
  </si>
  <si>
    <t>Реализация на проекти, в изпълнение на Стратегията за ВОМР на Местна инициативна група "Ветово-Цар Калоян-Опака"</t>
  </si>
  <si>
    <t>Мярка 3
Реализиране на проекти с финансиране от ЕС</t>
  </si>
  <si>
    <t>Реализиране на проекти с финансиране от Оперативните програми</t>
  </si>
  <si>
    <t>Реализиране на проекти по Програма INTERREG VI-A Румъния-България</t>
  </si>
  <si>
    <t>Предстои реализиране на проект ROBG00157 – Зелена хармония: Насърчаване на устойчивостта на екосистемите чрез инвестиции в градски и крайградски зелени зони във Ветово и Гюргево</t>
  </si>
  <si>
    <t>Укрепване и развитие на сътрудничеството между Община Ветово и Община Кестел (Турция) чрез изпълнение на съвместни проекти и инициативи в областите на добросъседството, културата, запазване на традициите, стопански инициативи, инвестиции, добри административни практики и други дейности от взаимен интерес</t>
  </si>
  <si>
    <t>Укрепване и развитие на сътрудничеството между Община Ветово и Община Авджълар (Турция) чрез изпълнение на съвместни проекти и инициативи в областите икономика, транспорт, инфраструктура, опазване на околната среда, спорт, туризъм, култура, образование, социално подпомагане</t>
  </si>
  <si>
    <t>Реализиране на интегриран териториален проект за развитие и маркетизиране на Природен парк "Русенски Лом"</t>
  </si>
  <si>
    <t>Реализиране на интегриран териториален проект за развитие и маркетизиране на Резерват "Бели Лом"</t>
  </si>
  <si>
    <t>Приоритет 2
Техническа инфраструктура и опазване на околната среда</t>
  </si>
  <si>
    <t>Мярка 1
Развитие на пътната и уличната инфраструктура</t>
  </si>
  <si>
    <t>Ремонт на общинска пътна мрежа:
- Текущ ремонт на общинска пътна мрежа на територията на Община Ветово: - Общински път RSE 3053 - Кривня - ЖП гара Кривня;   - Общински път RSE 2050 - Републикански път I-2 - Писанец
- Текущ ремонт на общинска пътна мрежа на територията на Община Ветово: - Общински път RSE 3053 - /RSE 2052 Сеново - Цар Калоян/Кривня - ЖП гара Кривня; - Общински път RSE 1135 /III-2001, Ветово - Глоджево/ - Смирненски - Граница общ. (Ветово-Русе) - Тетово /RSE 3147/
- Текущ ремонт на общинска пътна мрежа на територията на Община Ветово: - Общински път TGV /III-202, Горско Абланово-Опака/ Крепча-Гърчиново-граница общ./Опака-Иваново/-Сваленик-граница общ./Иваново-Ветово/-/I-2/
- Текущ ремонт на общинска пътна мрежа на територията на Община Ветово</t>
  </si>
  <si>
    <t xml:space="preserve">
приключен
приключен
приключен
приключен</t>
  </si>
  <si>
    <t>Изграждане на околовръстен път гр. Ветово - ОБЩИНСКИ ПЪТ RSE 2067 /III-2001/ ВЕТОВО - ГЛОДЖЕВО/ - ВЕТОВО - /III-2302/ СЕМЕРДЖИЕВО - ВЕТОВО/ - РЕКОНСТРУКЦИЯ И РЕХАБИЛИТАЦИЯ на участък от км 0+000 /III -2001 РУСЕ - ГЛОЖЕВО/ до км 3+300 /III-2302 ЧЕРВЕНА ВОДА- ВЕТОВО-СЕНОВО/ и СТРОИТЕЛСТВО НА НОВ ПЪТ в участъка от км 1+460 до км 1 +780, OБЩИНА ВЕТОВО</t>
  </si>
  <si>
    <t>Изграждане на околовръстен път с. Смирненски</t>
  </si>
  <si>
    <t>Основен ремонт на част от общински път RSE 1135/III – 2001, Ветово – Глоджево/Смирненски – граница община /Ветово-Русе/ – Тетово /RSE 3147/ от Чукура до разклона за с. Тетово</t>
  </si>
  <si>
    <t>частично изпълнен</t>
  </si>
  <si>
    <r>
      <t xml:space="preserve">Ремонт и рехабилитация на улична мрежа в гр. Ветово:
- Основен ремонт /рехабилитация/ на ул. „Странджа планина“, гр. Ветово
- Основен ремонт /рехабилитация/ на ул. „Чаталджа“, гр. Ветово
- Основен ремонт /рехабилитация/ на ул. „Антон Страшимиров“, гр. Ветово
- Основен ремонт /рехабилитация/ на ул. „Владая“, гр. Ветово
- Рехабилитация и реконструкция на ул. „Баба Тонка“ и ул. „Желю войвода“, гр. Ветово
- Основен ремонт /рехабилитация/ на улица „Хан Омуртаг“, гр. Ветово
- Основен ремонт /рехабилитация/ на улица „Яне Сандански“, гр. Ветово
- Основен ремонт /рехабилитация/ на улица „Неофит Бозвели“, гр. Ветово
- Основен ремонт /рехабилитация/ на улица „Волга“, гр. Ветово
- Основен ремонт /рехабилитация/ на улица „Оборище“, гр. Ветово
- Основен ремонт /рехабилитация/ на улица „Райна княгиня“, гр. Ветово
- Основен ремонт /рехабилитация/ на улица „Захари Стоянов“, гр. Ветово
- Основен ремонт /рехабилитация/ на улица „Любен Каравелов“, гр. Ветово
</t>
    </r>
    <r>
      <rPr>
        <sz val="10"/>
        <color indexed="10"/>
        <rFont val="PT Sans"/>
        <family val="2"/>
        <charset val="204"/>
      </rPr>
      <t>- Основен ремонт на ул. „Рожен“, гр. Ветово
− Основен ремонт на ул. „Камчия“, гр. Ветово
− Основен ремонт на ул. „Тодор Каблешков“, гр. Ветово
− Основен ремонт на ул. „Люлин“, гр. Ветово
− Рехабилитация и реконструкция на улица „Съединение“ от км 0+000 до км 0+510,00 и от км 0+510,00 до км 1+530,00, град Ветово 
− Рехабилитация и реконструкция на улица „Иван Вазов“, гр. Ветово
− Рехабилитация и реконструкция на улица „Георги Сава Раковски и част от улица „Васил Друмев“, гр. Ветово</t>
    </r>
  </si>
  <si>
    <r>
      <t xml:space="preserve">
приключен
приключен
приключен
приключен
в изпълнение
приключен
приключен
приключен
приключен
приключен
приключен
приключен
приключен
</t>
    </r>
    <r>
      <rPr>
        <sz val="10"/>
        <color indexed="10"/>
        <rFont val="PT Sans"/>
        <family val="2"/>
        <charset val="204"/>
      </rPr>
      <t>приключен
приключен
приключен
в изпълнение
в изпълнение
в изпълнение
в изпълнение</t>
    </r>
  </si>
  <si>
    <t>Текущ ремонт на улична мрежа на територията на гр. Ветово и гр. Сеново</t>
  </si>
  <si>
    <t>приключен</t>
  </si>
  <si>
    <t>Текущ ремонт на улична мрежа на територията на гр. Ветово, с. Кривня и с. Писанец (2021 г.)
Текущ ремонт на уличната мрежа на територията на гр. Ветово, с. Кривня и с. Писанец (2022 г.)</t>
  </si>
  <si>
    <t>приключен
приключен</t>
  </si>
  <si>
    <t>Текущ ремонт на улична мрежа на територията на гр. Ветово и гр. Сеново (2023)</t>
  </si>
  <si>
    <t>Текущ ремонт на улична мрежа на територията на гр. Глоджево (2023)</t>
  </si>
  <si>
    <t>Текущ ремонт на улична мрежа на територията на гр. Ветово, гр. Сеново, гр. Глоджево и с. Смирненски. (2024)</t>
  </si>
  <si>
    <t>Рехабилитация и Реконструкция на ул. "Баба Тонка" и ул. "Желю Войвода" гр. Ветово и Рехабилитация и Реконструкция на ул. " Дянко Стефанов" и ул. "Димчо Дебелянов" гр. Глоджево</t>
  </si>
  <si>
    <t>Ремонт и рехабилитация на улична мрежа в гр. Сеново:
- Основен ремонт /рехабилитация/ на улица „Байкал“, гр. Сеново</t>
  </si>
  <si>
    <t xml:space="preserve">
приключен</t>
  </si>
  <si>
    <r>
      <t xml:space="preserve">Ремонт и рехабилитация на улична мрежа в гр. Глоджево:
- Основен ремонт /рехабилитация/ на ул. Мадара“, гр. Глоджево
- Основен ремонт /рехабилитация/ на ул. „Искър“, 
гр. Глоджево
- Основен ремонт /рехабилитация/ на ул. „Тодор Бухтев“, гр. Глоджево
- Основен ремонт /рехабилитация/ на ул. „Георги Бенковски“, гр. Глоджево
- Основен ремонт /рехабилитация/ на ул. „Оборище“, гр. Глоджево
- Основен ремонт /рехабилитация/ на ул. „Маршал Толбухин“, гр. Глоджево
- Рехабилитация и реконструкция на ул. „Дянко Стефанов“ и ул. „Димчо Дебелянов“, гр. Глоджево
- Основен ремонт /рехабилитация/ на улица „Средна гора“, гр. Глоджево
- Основен ремонт /рехабилитация/ на улица „Плиска“, гр. Глоджево
- Основен ремонт /рехабилитация/ на улица „Хаджи Димитър“, гр. Глоджево
- Основен ремонт /рехабилитация/ на улица „Батак“, гр. Глоджево
- Основен ремонт /рехабилитация/ на улица „Никола Й. Вапцаров“, гр. Глоджево
- Текущ ремонт на улична мрежа на територията на гр. Глоджево
</t>
    </r>
    <r>
      <rPr>
        <sz val="10"/>
        <color indexed="10"/>
        <rFont val="PT Sans"/>
        <family val="2"/>
        <charset val="204"/>
      </rPr>
      <t>− Основен ремонт на ул. „Тунджа“, гр. Глоджево
− Основен ремонт на ул. „Панайот Волов“, гр. Глоджево
− Основен ремонт на ул. „Тодор Каблешков“, гр. Глоджево
− Рехабилитация и реконструкция на улица „Генерал Владимир Заимов“, гр. Глоджево</t>
    </r>
  </si>
  <si>
    <r>
      <t xml:space="preserve">
приключен
приключен
приключен
приключен
приключен
приключен
в изпълнение
приключен
приключен
приключен
приключен
приключен
приключен
</t>
    </r>
    <r>
      <rPr>
        <sz val="10"/>
        <color indexed="10"/>
        <rFont val="PT Sans"/>
        <family val="2"/>
        <charset val="204"/>
      </rPr>
      <t>приключен
приключен
приключен
приключен</t>
    </r>
  </si>
  <si>
    <r>
      <t xml:space="preserve">Ремонт и рехабилитация на улична мрежа в с. Смирненски:
- Основен ремонт /рехабилитация/ на ул. „Арда“, 
с. Смирненски
- Основен ремонт /рехабилитация/ на улица „Марица“, с. Смирненски
- Основен ремонт /рехабилитация/ на улица „Георги Сава Раковски“, с. Смирненски
- Основен ремонт /рехабилитация/ на улица „Васил Левски“, с. Смирненски
- Основен ремонт /рехабилитация/ на улица „Въча“, с. Смирненски
- Основен ремонт /рехабилитация/ на улица „Мургаш“, с. Смирненски
- Основен ремонт /рехабилитация/ на улица „Мадан“, с. Смирненски
- Основен ремонт /рехабилитация/ на улица „Славянска“, с. Смирненски
- Основен ремонт /рехабилитация/ на улица „Васил Априлов“, с. Смирненски
</t>
    </r>
    <r>
      <rPr>
        <sz val="10"/>
        <color indexed="10"/>
        <rFont val="PT Sans"/>
        <family val="2"/>
        <charset val="204"/>
      </rPr>
      <t xml:space="preserve">− Основен ремонт на ул. „Панайот Волов“, с. Смирненски
</t>
    </r>
    <r>
      <rPr>
        <sz val="10"/>
        <color indexed="10"/>
        <rFont val="PT Sans"/>
        <family val="2"/>
        <charset val="204"/>
      </rPr>
      <t>− Основен ремонт на ул. „Бели Лом“, с. Смирненски
- Основен ремонт на ул. „Славянска“, с. Смирненски</t>
    </r>
  </si>
  <si>
    <r>
      <t xml:space="preserve">
приключен
приключен
приключен
приключен
приключен
приключен
приключен
приключен
приключен
</t>
    </r>
    <r>
      <rPr>
        <sz val="10"/>
        <color indexed="10"/>
        <rFont val="PT Sans"/>
        <family val="2"/>
        <charset val="204"/>
      </rPr>
      <t>приключен
приключен
приключен</t>
    </r>
  </si>
  <si>
    <t>Текущ ремонт на улична мрежа на територията на гр. Глоджево и с. Смирненски (2021 г.)
Текущ ремонт на уличната мрежа на територията на гр. Глоджево и с. Смирненски (2022 г.)</t>
  </si>
  <si>
    <t>Ремонт и рехабилитация на улична мрежа в с. Писанец</t>
  </si>
  <si>
    <t>Ремонт и рехабилитация на улична мрежа в с. Кривня:
- Основен ремонт /рехабилитация/ на ул. „Антон Страшимиров“, гр. Ветово</t>
  </si>
  <si>
    <t>Изграждане на паркинг между улици „Желю войвода“ и „Цар Калоян“ в гр. Ветово</t>
  </si>
  <si>
    <t>Изграждане на паркинг за автомобили по северния тротоар на ул. „Трети март“ в гр. Ветово, общ. Ветово, между ОТ 707 до ОТ 708, част от Републикански път III-2001 (Русе-Цар Калоян) – Писанец – Ветово – Глоджево – (о.п. Разград - Кубрат)</t>
  </si>
  <si>
    <t>Рехабилитация и реконструкция на ул. „Съединение“ от км 0+000.00 до км 0+510.00 и от км 0+510.00 до км 1+530.00, гр. Ветово, Община Ветово, Област Русе</t>
  </si>
  <si>
    <t xml:space="preserve">Мярка 2
Развитие на зелените площи, паркове и обществени пространства </t>
  </si>
  <si>
    <t>Изграждане на парк в гр. Ветово</t>
  </si>
  <si>
    <t>Ремонт и благоустрояване на съществуващ парк в гр. Ветово</t>
  </si>
  <si>
    <t>Изграждане на парк пред сградата на кметството в гр. Сеново</t>
  </si>
  <si>
    <t>Ремонт и благоустрояване на парк в центъра на с. Смирненски</t>
  </si>
  <si>
    <t>Благоустрояване на централна градска част в гр. Ветово</t>
  </si>
  <si>
    <t>Ремонт и благоустрояване на площад в центъра на гр. Ветово</t>
  </si>
  <si>
    <t>Ремонт и благоустрояване на площад в с. Писанец</t>
  </si>
  <si>
    <t>Ремонт и благоустрояване на площад в с. Кривня</t>
  </si>
  <si>
    <t>Ремонт и благоустрояване на площад в гр. Сеново</t>
  </si>
  <si>
    <t>Изграждане на две детски площадки в гр. Сеново</t>
  </si>
  <si>
    <t>Изграждане на нов военен паметник в гр. Глоджево</t>
  </si>
  <si>
    <t>Изграждане на нов военен паметник в с. Смирненски</t>
  </si>
  <si>
    <t>Реставриране на паметници и музейна сбирка в с. Кривня</t>
  </si>
  <si>
    <t>Ремонт на паметник в гр. Ветово</t>
  </si>
  <si>
    <t>Благоустрояване на гробищен парк в гр. Ветово</t>
  </si>
  <si>
    <t>Благоустрояване на гробищен парк в гр. Сеново</t>
  </si>
  <si>
    <t>Благоустрояване на гробищен парк в с. Писанец</t>
  </si>
  <si>
    <t>Благоустрояване на гробищен парк в с. Кривня</t>
  </si>
  <si>
    <t>Разширяване обхвата, поддържане и подобряване на системата за видеонаблюдение в населените места</t>
  </si>
  <si>
    <t>Ремонт/изграждане/прилагане на мерки за ЕЕ на системата за улично осветление в населените места - гр. Сеново, с. Кривня и с. Писанец</t>
  </si>
  <si>
    <t>Мярка 3
Развитие на ВиК инфраструктурата</t>
  </si>
  <si>
    <r>
      <t xml:space="preserve">Ремонт/изграждане на водоснабдителна и канализационна инфраструктура:
</t>
    </r>
    <r>
      <rPr>
        <sz val="10"/>
        <color indexed="10"/>
        <rFont val="PT Sans"/>
        <family val="2"/>
        <charset val="204"/>
      </rPr>
      <t>- Реконструкция на водопровод ф80 мм с ПЕВП тръби ф90/10 по ул. „Алеко Константинов“, гр. Ветово
- Реконструкция на водопровод АЦ80 мм с ПЕВП тръби ф90/10 RC по ул. „Владая“, гр. Ветово
- Реконструкция на водопровод ф80 етернит с ПЕВП тръби ф90/10 RC по ул. “Камчия“, гр. Глоджево
- Реконструкция на водопровод ф60 етернит с ПЕВП тръби ф75/16 RC по ул. “Христо Ботев“ №6, с. Кривня
- Реконструкция на водопровод ф60мм с ПЕВП тръби ф90мм по ул. „Плиска“, с. Смирненски
- Реконструкция на водопровод ф125мм етернит с ПЕВП ф140мм и 4 бр. СВО по ул. „Преслав“, с. Смирненски
- Реконструкция на водопровод ф60мм етернит с ПЕВП тръби ф75мм, по ул. „Христо Ботев“ №3, с. Кривня
- Изграждане уличен водопровод с ПЕВП тръби от ул. „Сливница“ до УПИ XV, кв.177, гр. Ветово
- Реконструкция на водопровод Ф 125 – етернит с ПЕВП Ф 140/10 по ул. „Волга“, гр. Ветово</t>
    </r>
  </si>
  <si>
    <t xml:space="preserve">
приключен
приключен
приключен
приключен
приключен
приключен
приключен
приключен
приключен</t>
  </si>
  <si>
    <t>Доизграждане и продълбочаване на канал за дъждовни води по ул. "Оборище" в с. Смирненски</t>
  </si>
  <si>
    <t>Подмяна на водопроводна мрежа в с. Кривня</t>
  </si>
  <si>
    <t>Подмяна на водопроводна мрежа в с. Писанец</t>
  </si>
  <si>
    <t>Мярка 4
Развитие на електропреносната инфраструктура</t>
  </si>
  <si>
    <t>Рехабилитация на съществуваща електропреносна мрежа в населените места на общината</t>
  </si>
  <si>
    <t xml:space="preserve">Ремонт на електропровод от гр. Ветово до с. Писанец </t>
  </si>
  <si>
    <t xml:space="preserve">Възстановяване на електрозахранване от подстанция Бабово до гр. Глоджево </t>
  </si>
  <si>
    <t>Възстановяване на трафопоста в бившето Военно поделение</t>
  </si>
  <si>
    <t>Мярка 5
Развитие на екологичната инфраструктура и дейности по опазване на околната среда</t>
  </si>
  <si>
    <t>Изграждане на мобилна инсталация за оползотворяване на строителни отпадъци в гр. Ветово</t>
  </si>
  <si>
    <t>Изграждане на сепарираща инсталация за отпадъци с Община Русе</t>
  </si>
  <si>
    <t>Изграждане на анаеробна инсталация за разделно събрани биоразградими отпадъци на територията на РСУО - Русе</t>
  </si>
  <si>
    <t>Разработване на Програма за опазване на околната среда</t>
  </si>
  <si>
    <t>Разработване на Програма за управление на отпадъците</t>
  </si>
  <si>
    <t>Разработване на Стратегическа карта за шум</t>
  </si>
  <si>
    <t>Разработване на Програма за подобряване качествата на атмосферния въздух</t>
  </si>
  <si>
    <t>Разработване на Програма за енергийна ефективност</t>
  </si>
  <si>
    <t>Разработване на Програма за насърчаване използването на енергия от възобновяеми източници и биогорива</t>
  </si>
  <si>
    <t>Изграждане на общинска структура за управление на отпадъците</t>
  </si>
  <si>
    <t>Изготвяне на нов лесоустройствен план</t>
  </si>
  <si>
    <t>Поддържане на общинския горски фонд съгласно лесоустройствения план</t>
  </si>
  <si>
    <t xml:space="preserve">Изготвяне на проучване, анализ и оценка на потенциала на горския фонд, собственост на Община Ветово, за устойчиво производство на възобновяем енергиен източник </t>
  </si>
  <si>
    <t>Подпорна стена с дължина 44,50 м пред УПИ II-205 и III-207, кв. 13 по ул. „Сърнена гора“ между ОК 53, 54 и 141, гр. Ветово</t>
  </si>
  <si>
    <t>Укрепване на свлачище №RSE 05.10803.01 – склонов участък и деформации на ул. „Драва“, гр. Ветово</t>
  </si>
  <si>
    <t>Мярка 6
Поддържане на сгради общинска собственост</t>
  </si>
  <si>
    <t>Разширяване на сградата на общинска администрация в гр. Ветово</t>
  </si>
  <si>
    <t>Текущ ремонт за подмяна на улуци и водосточни тръби в страта част на сградата на Общинска администрация - гр. Ветово</t>
  </si>
  <si>
    <t>Текущ ремонт на покривната конструкция в сградата  на ОбА - Ветово</t>
  </si>
  <si>
    <t>Ремонт и прилагане на мерки за енергийна ефективност на сградата на кметство Глоджево и инсталиране на фотоволтаични панели върху сградата на кметство Кривня и сградите на кметство Глоджево</t>
  </si>
  <si>
    <t>сключен договор</t>
  </si>
  <si>
    <t>Ремонт и прилагане на мерки за енергийна ефективност на сградата на кметство Писанец</t>
  </si>
  <si>
    <t>Основен ремонт  и прилагане на мерки за енергийна ефективност на сграда на общинска администрация в гр. Ветово (Бивше родилно отделение)</t>
  </si>
  <si>
    <t>Ремонт на сградата на Клуба на инвалида в с. Смирненски</t>
  </si>
  <si>
    <t>Ремонт и прилагане на мерки за енергийна ефективност на сгради общинска собственост в с. Смирненски</t>
  </si>
  <si>
    <t>Изграждане на пенсионерски клуб в гр. Ветово</t>
  </si>
  <si>
    <t>Изграждане на пенсионерски клуб в с. Писанец</t>
  </si>
  <si>
    <t>Приоритет 3
Социални и здравни услуги/дейности</t>
  </si>
  <si>
    <t>Мярка 1
Развитие на социалната и здравната инфраструктура</t>
  </si>
  <si>
    <t>Ремонт и прилагане на мерки за енергийна ефективност, вкл. осигуряване на достъпна среда на Център за обществена подкрепа в гр. Ветово - "Осигуряване на достъпна среда в сградата на Център за обществена подкрепа "Смело сърце", гр. Ветово"</t>
  </si>
  <si>
    <t>Изграждане на Център за предоставяне на комплексни социални услуги в гр. Ветово:
- Център за социална рехабилитация и интеграция 
- Резидентна услуга за лица с физически увреждания  
- Резидентна услуга за лица без увреждания в надтрудоспособна възраст</t>
  </si>
  <si>
    <t>Изграждане на Дневен център за възрастни хора с увреждания в гр. Ветово</t>
  </si>
  <si>
    <t>Изграждане на Дневен център за възрастни хора с увреждания в гр. Глоджево</t>
  </si>
  <si>
    <t>Изграждане на Дневен център за деца с увреждания в гр. Ветово</t>
  </si>
  <si>
    <t>Ремонт на Здравна служба в гр. Ветово</t>
  </si>
  <si>
    <t>Благоустрояване на външното пространство на лечебното заведение, находящо се в УПИ №I-643 в кв. 163 по регулационния план на гр. Ветово и осигуряване на достъпна среда</t>
  </si>
  <si>
    <t>Ремонт на Здравна служба в с. Писанец</t>
  </si>
  <si>
    <t>Ремонт на здравна служба в с. Смирненски</t>
  </si>
  <si>
    <t>Обособяване на здравен кабинет в с. Кривня</t>
  </si>
  <si>
    <t>Ремонт на лекарски кабинет в гр. Сеново</t>
  </si>
  <si>
    <t>Обособяване, обзавеждане и оборудване на зъболекарски кабинети в гр. Сеново, гр. Глоджево, с. Кривня, с. Смирненски и с. Писанец</t>
  </si>
  <si>
    <t>Мярка 2
Развитие на социалните и здравните услуги/дейности</t>
  </si>
  <si>
    <t>Осигуряване на услуга Личен асистент</t>
  </si>
  <si>
    <t>Осигуряване на услуга Социален асистент по делегирана дейност "Асистентска подкрепа"</t>
  </si>
  <si>
    <t>Грижа в дома в община Ветово</t>
  </si>
  <si>
    <t>Осигуряване на услуга Топъл обяд
- Топъл обяд в условия на пандемия от COVID-19 в община Ветово
- Топъл обяд в община Ветово</t>
  </si>
  <si>
    <t xml:space="preserve">
приключен
в изпълнение</t>
  </si>
  <si>
    <t>Осигуряване на услуга Патронажна грижа:
- Патронажна грижа + в община Ветово (2021 г.)
- Патронажна грижа + в община Ветово (2022 г.)</t>
  </si>
  <si>
    <t xml:space="preserve">
приключен
приключен</t>
  </si>
  <si>
    <t>Осигуряване на услуга Домашен социален патронаж</t>
  </si>
  <si>
    <t>Функциониране на Център за обществена подкрепа</t>
  </si>
  <si>
    <t>ЗАЕДНОСТ - Бъдеще за най-уязвимите деца на община Ветово</t>
  </si>
  <si>
    <t>Здравни медиатори</t>
  </si>
  <si>
    <t>Развитие на дейността на Общинска фондация "Фондация за Ветово"</t>
  </si>
  <si>
    <t>Приоритет 4
Образование</t>
  </si>
  <si>
    <t>Мярка 1
Развитие на образователната инфраструктура</t>
  </si>
  <si>
    <t>Ремонт и прилагане на мерки за енергийна ефективност на СУ "Христо Ботев" в гр. Глоджево</t>
  </si>
  <si>
    <t>Текущ ремонт на Училищен стол в СУ „Христо Ботев“ – гр. Глоджево</t>
  </si>
  <si>
    <t>Ремонт и прилагане на мерки за енергийна ефективност на ОУ "Св. Св. Кирил и Методий" в гр. Сеново, вкл. изграждане на физкултурен салон</t>
  </si>
  <si>
    <t>-Ремонт и прилагане на мерки за енергийна ефективност на ОУ "Петко Рачев Славейков" в с. Смирненски, вкл. изграждане на физкултурен салон 
- Ремонт  и саниране на сгради на ОУ „Петко Р. Славейков“ – с. Смирненски</t>
  </si>
  <si>
    <r>
      <rPr>
        <sz val="10"/>
        <color indexed="10"/>
        <rFont val="PT Sans"/>
        <family val="2"/>
        <charset val="204"/>
      </rPr>
      <t>приключен</t>
    </r>
    <r>
      <rPr>
        <sz val="10"/>
        <rFont val="PT Sans"/>
        <family val="2"/>
      </rPr>
      <t xml:space="preserve">
в процес на изпълнение</t>
    </r>
  </si>
  <si>
    <t>Ремонт на физкултурен салон в СУ "Васил Левски" в гр. Ветово</t>
  </si>
  <si>
    <t>Ремонт и прилагане на мерки за енергийна ефективност на ДГ "Щастливо детство" в гр. Ветово - Ремонт на покривна конструкция на ДГ "Щастливо детство", гр. Ветово</t>
  </si>
  <si>
    <t>Ремонт и прилагане на мерки за енергийна ефективност на ДГ "Здравец", гр. Глоджево</t>
  </si>
  <si>
    <t xml:space="preserve">Прилагане на енергиен мениджмънт в сградата на ДГ "Здравец", гр. Глоджево </t>
  </si>
  <si>
    <t xml:space="preserve">Подмяна на горивната база на сградата на ДГ "Здравец", гр. Глоджево, с цел преминаване от невъзобновяем към възобновяем източник </t>
  </si>
  <si>
    <t>Ремонт покрив и саниране на сгради на ОУ „Св. Св. Кирил и Методий“ – гр. Сеново</t>
  </si>
  <si>
    <t>Ремонт и прилагане на мерки за енергийна ефективност на филиал "Слънце" към ДГ "Звънче", гр. Сеново</t>
  </si>
  <si>
    <t>Ремонт и прилагане на мерки за енергийна ефективност на ДГ "Звънче" в с. Смирненски</t>
  </si>
  <si>
    <t>Ремонт и прилагане на мерки за енергийна ефективност на филиал "Капанче" към ДГ "Звънче" в с. Кривня</t>
  </si>
  <si>
    <t>Ремонт и прилагане на мерки за енергийна ефективност на СУ „Васил Левски“ в гр. Ветово и изграждане на STEM център – доставка и монтаж на оборудване</t>
  </si>
  <si>
    <t>Мярка 2
Развитие на образователните услуги/дейности</t>
  </si>
  <si>
    <t>Осигуряване на стипендии за подкрепа и стимулиране на деца, ученици и студенти с високи постижения в образованието</t>
  </si>
  <si>
    <t>Въвеждане на нови форми на извънкласни, извънучилищни  дейности и взаимодействие с родителите</t>
  </si>
  <si>
    <t>Повишаване на вътрешната квалификация на персонала в образователните институции за работа в дистанционна форма на обучение</t>
  </si>
  <si>
    <t>Приоритет 5
Култура и религия</t>
  </si>
  <si>
    <t>Мярка 1
Развитие на културната и религиозната инфраструктура</t>
  </si>
  <si>
    <t>Ремонт и прилагане на мерки за енергийна ефективност на Читалище „Просвета“ – гр. Глоджево</t>
  </si>
  <si>
    <t>Ремонт и прилагане на мерки за енергийна ефективност на Читалище „Нов Живот“ – гр. Сеново</t>
  </si>
  <si>
    <t>Ремонт и прилагане на мерки за енергийна ефективност на Читалище „Пробуда 1873“ – с. Кривня</t>
  </si>
  <si>
    <t>Ремонт и прилагане на мерки за енергийна ефективност на Читалище "Напредък" в с. Смирненски</t>
  </si>
  <si>
    <t>Текущ ремонт, обзавеждане и оборудване на Младежки дом в гр. Ветово</t>
  </si>
  <si>
    <t>Ремонт, обзавеждане и оборудване на Младежки клуб в гр. Сеново</t>
  </si>
  <si>
    <t>Ремонт на Младежки клуб в с. Кривня</t>
  </si>
  <si>
    <t>Укрепване и ремонт на джамия в с. Смирненски</t>
  </si>
  <si>
    <t>Укрепване и ремонт на джамия в с. Глоджево</t>
  </si>
  <si>
    <t>Укрепване и ремонт на малката джамия в гр. Ветово</t>
  </si>
  <si>
    <t>Укрепване и ремонт на църква в с. Глоджево</t>
  </si>
  <si>
    <t>Мярка 2
Развитие на културните дейности</t>
  </si>
  <si>
    <t>Реализиране на културни дейности</t>
  </si>
  <si>
    <r>
      <t xml:space="preserve">Организиране на местни културни празници и инициативи, свързани с местните обичаи и традиции:
</t>
    </r>
    <r>
      <rPr>
        <sz val="10"/>
        <color indexed="10"/>
        <rFont val="PT Sans"/>
        <family val="2"/>
        <charset val="204"/>
      </rPr>
      <t>- Национален фолклорен фестивал „Да попеем и поиграем както ний си знаем” – село Писанец;
- Традиционен фолклорен фестивал „Ветово пее и танцува“ – град Ветово;
- Традиционен фестивал „С дъх на акация, липа и билки“ – празник на меда – град Ветово;
- „Празник на боба“ - кулинарен конкурс и народно веселие – град Сеново</t>
    </r>
  </si>
  <si>
    <t xml:space="preserve">
приключен
приключен
приключен
приключен</t>
  </si>
  <si>
    <t>Подкрепа за функциониране на Фанфарен оркестър в гр. Ветово</t>
  </si>
  <si>
    <t>Приоритет 6
Туризъм</t>
  </si>
  <si>
    <t>Мярка 1
Развитие на туристическата инфраструктура</t>
  </si>
  <si>
    <t>Ремонт/благоустрояване/изграждане на довеждаща инфраструктура до природни забележителности</t>
  </si>
  <si>
    <t>Благоустрояване на Екопътека между с. Писанец и гр. Ветово</t>
  </si>
  <si>
    <t>Изграждане на Екопътека между гр. Ветово и с. Смирненски</t>
  </si>
  <si>
    <t>Изграждане на Зона за отдих в с. Глоджево</t>
  </si>
  <si>
    <t>Благоустрояване на Зона за отдих в гр. Ветово</t>
  </si>
  <si>
    <t>Благоустрояване на Зона за отдих в гр. Сеново</t>
  </si>
  <si>
    <t>Благоустрояване на Зона за отдих в с. Глоджево</t>
  </si>
  <si>
    <t>Благоустрояване на Зона за отдих в с. Кривня</t>
  </si>
  <si>
    <t>Благоустрояване на Зона за отдих в с. Писанец</t>
  </si>
  <si>
    <t>Благоустрояване на местност "Лагера" - място за отдих и туризъм, с. Смирненски</t>
  </si>
  <si>
    <t>Изграждане на екопътека и велоалея, свързващи с. Смирненски и гр. Ветово</t>
  </si>
  <si>
    <t>Изграждане на екопътека между Острия камък до стадиона в гр. Сеново</t>
  </si>
  <si>
    <t>Обособяване на музей - етнографски и исторически кътове</t>
  </si>
  <si>
    <t>Създаване и поддръжка на система с указателни и информационни табели за природните и антропогенни обекти</t>
  </si>
  <si>
    <t>Мярка 2
Изпълнение на програма за развитие на туризма</t>
  </si>
  <si>
    <t>Разработване на актуална Програма за развитие на туризма</t>
  </si>
  <si>
    <t>Постоянна актуализация на информацията за туризма в сайта на общината - предоставяне на информация за туристическите обекти, маршрути, пакети и всички новости, свързани с туризма.</t>
  </si>
  <si>
    <t>Провеждане на кампании за поддържане и опазване чистотата на всички туристически обекти и туристически пътеки и маршрути на територията на общината.</t>
  </si>
  <si>
    <t>Мониторинг за изпълнението на Програмата за развитие на туризма в Община Ветово за отчитане на тенденциите на база получени данни.</t>
  </si>
  <si>
    <t>Провеждане на рекламна кампания в специализирани български и чуждестранни медии.</t>
  </si>
  <si>
    <t>Участие в национални туристически борси и изложения и популяризиране на създадени туристически пакети и маршрути.</t>
  </si>
  <si>
    <t>Актуализиране и изработване на нови рекламни материали - справочници, пътеводители, брошури, проспекти, указатели и др.</t>
  </si>
  <si>
    <t>Приоритет 7
Спорт и младежки дейности</t>
  </si>
  <si>
    <t>Мярка 1
Развитие на спортната инфраструктура</t>
  </si>
  <si>
    <t>Реновация на тревна настилка, изграждане на трибуна, изграждане и ремонт на съблекални на стадион в с. Смирненски</t>
  </si>
  <si>
    <t>Реновация на тревна настилка и ремонт на трибуни и съблекални на стадион в гр. Сеново</t>
  </si>
  <si>
    <t>Ремонт на съблекални на стадион в гр. Ветово</t>
  </si>
  <si>
    <t>Ремонт на съблекални на стадион в с. Глоджево</t>
  </si>
  <si>
    <t>Спортна площадка, комбинирана за футбол на малки врати, тенис на корт, волейбол и хандбал в УПИ I, кв. 48 - гр. Глоджево</t>
  </si>
  <si>
    <t>Спортна площадка, комбинирана за футбол на малки врати, тенис на корт, волейбол и хандбал в УПИ I, кв. 74 - с. Смирненски</t>
  </si>
  <si>
    <t>Ремонт на спортен комплекс в с. Смирненски</t>
  </si>
  <si>
    <r>
      <t>Изграждане на мултифункционална спортна площадка в гр. Ветово</t>
    </r>
    <r>
      <rPr>
        <sz val="10"/>
        <color indexed="10"/>
        <rFont val="PT Sans"/>
        <family val="2"/>
        <charset val="204"/>
      </rPr>
      <t xml:space="preserve"> - комбинирана за футбол на малки врати, хандбал, тенис на корт и волейбол в УПИ XII-264, кв. 41, гр. Ветово</t>
    </r>
  </si>
  <si>
    <t>Изграждане на мултифункционална спортна площадка в с. Кривня</t>
  </si>
  <si>
    <r>
      <t xml:space="preserve">Изграждане на мултифункционална спортна площадка в гр. Сеново - </t>
    </r>
    <r>
      <rPr>
        <sz val="10"/>
        <color indexed="10"/>
        <rFont val="PT Sans"/>
        <family val="2"/>
        <charset val="204"/>
      </rPr>
      <t>реконструкция и основен ремонт на съществуващо спортно игрище, находящо се в УПИ II, кв. 44, гр. Сеново</t>
    </r>
  </si>
  <si>
    <t>Изграждане на мултифункционална спортна зала в гр. Ветово</t>
  </si>
  <si>
    <t>Ремонт и оборудване на мултифункционална спортна зала в гр. Глоджево</t>
  </si>
  <si>
    <t>Изграждане на 2 бр. стрийт фитнес площадки в гр. Ветово</t>
  </si>
  <si>
    <t>Спортна площадка, комбинирана за футбол на малки врати, баскетбол и волейбол в УПИ III-179, кв. 11, с. Кривня</t>
  </si>
  <si>
    <t>Изграждане на стрийт фитнес площадка в с. Кривня</t>
  </si>
  <si>
    <t>Мярка 2
Развитие на спортните и младежките дейности</t>
  </si>
  <si>
    <t>Организиране на ежегодни спортни събития (турнири по борба, футбол, шах)</t>
  </si>
  <si>
    <t>Подпомагане на спортни клубове</t>
  </si>
  <si>
    <t>Стипендии за стимулиране на спортисти с високи постижения</t>
  </si>
  <si>
    <t>Реализиране на дейности за развитие на младежката активност и на доброволчеството</t>
  </si>
  <si>
    <t>ОБЩО за ПИРО</t>
  </si>
  <si>
    <t>* Възможно е една мярка да включва само една дейност и тогава мярката и дейността съвпадат. Различни дейности и проектни идеи се посочват само в случай на комплексни мерки, които се осъществяват чрез повече от една дейност.</t>
  </si>
  <si>
    <t>**Посочва се дали съответната мярка ще се осъществява само на територията на определена зона за прилагане на интегриран подход (зона за въздействие), в друга територия извън зоните или на цялата територия на общината. В случай че мярката ще се реализира в приоритетна зона за прилагане на интегриран подход (зона за въздействие) се посочва само наименование/номер на зоната</t>
  </si>
  <si>
    <t>(декември 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</si>
</sst>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лв.&quot;"/>
  </numFmts>
  <fonts count="17">
    <font>
      <sz val="11"/>
      <color theme="1"/>
      <name val="Aptos Narrow"/>
      <family val="2"/>
      <charset val="204"/>
      <scheme val="minor"/>
    </font>
    <font>
      <sz val="11"/>
      <color theme="1"/>
      <name val="PT Sans"/>
      <family val="2"/>
    </font>
    <font>
      <b/>
      <i/>
      <sz val="12"/>
      <color indexed="8"/>
      <name val="PT Sans"/>
      <family val="2"/>
    </font>
    <font>
      <sz val="11"/>
      <name val="PT Sans"/>
      <family val="2"/>
    </font>
    <font>
      <b/>
      <i/>
      <sz val="16"/>
      <name val="PT Sans"/>
      <family val="2"/>
    </font>
    <font>
      <sz val="16"/>
      <name val="PT Sans"/>
      <family val="2"/>
    </font>
    <font>
      <b/>
      <sz val="12"/>
      <color indexed="8"/>
      <name val="PT Sans"/>
      <family val="2"/>
    </font>
    <font>
      <b/>
      <sz val="20"/>
      <name val="PT Sans"/>
      <family val="2"/>
    </font>
    <font>
      <b/>
      <sz val="12"/>
      <name val="PT Sans"/>
      <family val="2"/>
    </font>
    <font>
      <sz val="10"/>
      <name val="PT Sans"/>
      <family val="2"/>
    </font>
    <font>
      <b/>
      <sz val="11"/>
      <color theme="1"/>
      <name val="PT Sans"/>
      <family val="2"/>
      <charset val="204"/>
    </font>
    <font>
      <b/>
      <sz val="10"/>
      <name val="PT Sans"/>
      <family val="2"/>
      <charset val="204"/>
    </font>
    <font>
      <sz val="10"/>
      <color indexed="10"/>
      <name val="PT Sans"/>
      <family val="2"/>
      <charset val="204"/>
    </font>
    <font>
      <sz val="10"/>
      <color rgb="FFFF0000"/>
      <name val="PT Sans"/>
      <family val="2"/>
    </font>
    <font>
      <sz val="10"/>
      <color rgb="FFFF0000"/>
      <name val="PT Sans"/>
      <family val="2"/>
      <charset val="204"/>
    </font>
    <font>
      <sz val="10"/>
      <name val="PT Sans"/>
      <family val="2"/>
      <charset val="204"/>
    </font>
    <font>
      <i/>
      <sz val="11"/>
      <name val="PT Sans"/>
      <family val="2"/>
    </font>
  </fonts>
  <fills count="1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right" vertical="top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left" vertical="center" wrapText="1"/>
    </xf>
    <xf numFmtId="164" fontId="9" fillId="4" borderId="5" xfId="0" applyNumberFormat="1" applyFont="1" applyFill="1" applyBorder="1" applyAlignment="1">
      <alignment horizontal="right" vertical="center" wrapText="1"/>
    </xf>
    <xf numFmtId="0" fontId="9" fillId="4" borderId="5" xfId="0" applyFont="1" applyFill="1" applyBorder="1" applyAlignment="1">
      <alignment vertical="center" wrapText="1"/>
    </xf>
    <xf numFmtId="0" fontId="10" fillId="2" borderId="0" xfId="0" applyFont="1" applyFill="1" applyAlignment="1">
      <alignment wrapText="1"/>
    </xf>
    <xf numFmtId="164" fontId="10" fillId="2" borderId="0" xfId="0" applyNumberFormat="1" applyFont="1" applyFill="1" applyAlignment="1">
      <alignment wrapText="1"/>
    </xf>
    <xf numFmtId="164" fontId="11" fillId="4" borderId="5" xfId="0" applyNumberFormat="1" applyFont="1" applyFill="1" applyBorder="1" applyAlignment="1">
      <alignment horizontal="right" vertical="center" wrapText="1"/>
    </xf>
    <xf numFmtId="0" fontId="9" fillId="5" borderId="5" xfId="0" applyFont="1" applyFill="1" applyBorder="1" applyAlignment="1">
      <alignment horizontal="justify" vertical="center" wrapText="1"/>
    </xf>
    <xf numFmtId="0" fontId="9" fillId="5" borderId="5" xfId="0" applyFont="1" applyFill="1" applyBorder="1" applyAlignment="1">
      <alignment horizontal="left" vertical="center" wrapText="1"/>
    </xf>
    <xf numFmtId="164" fontId="9" fillId="5" borderId="5" xfId="0" applyNumberFormat="1" applyFont="1" applyFill="1" applyBorder="1" applyAlignment="1">
      <alignment horizontal="right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top" wrapText="1"/>
    </xf>
    <xf numFmtId="0" fontId="9" fillId="5" borderId="5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vertical="center" wrapText="1"/>
    </xf>
    <xf numFmtId="0" fontId="9" fillId="6" borderId="5" xfId="0" applyFont="1" applyFill="1" applyBorder="1" applyAlignment="1">
      <alignment horizontal="left" vertical="center" wrapText="1"/>
    </xf>
    <xf numFmtId="164" fontId="9" fillId="6" borderId="5" xfId="0" applyNumberFormat="1" applyFont="1" applyFill="1" applyBorder="1" applyAlignment="1">
      <alignment horizontal="right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vertical="center" wrapText="1"/>
    </xf>
    <xf numFmtId="0" fontId="9" fillId="6" borderId="5" xfId="0" applyFont="1" applyFill="1" applyBorder="1" applyAlignment="1">
      <alignment horizontal="justify" vertical="center" wrapText="1"/>
    </xf>
    <xf numFmtId="0" fontId="9" fillId="7" borderId="5" xfId="0" applyFont="1" applyFill="1" applyBorder="1" applyAlignment="1">
      <alignment horizontal="justify" vertical="center" wrapText="1"/>
    </xf>
    <xf numFmtId="0" fontId="9" fillId="7" borderId="5" xfId="0" applyFont="1" applyFill="1" applyBorder="1" applyAlignment="1">
      <alignment horizontal="left" vertical="center" wrapText="1"/>
    </xf>
    <xf numFmtId="164" fontId="9" fillId="7" borderId="5" xfId="0" applyNumberFormat="1" applyFont="1" applyFill="1" applyBorder="1" applyAlignment="1">
      <alignment horizontal="right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left" vertical="top" wrapText="1"/>
    </xf>
    <xf numFmtId="0" fontId="9" fillId="7" borderId="5" xfId="0" applyFont="1" applyFill="1" applyBorder="1" applyAlignment="1">
      <alignment vertical="center" wrapText="1"/>
    </xf>
    <xf numFmtId="164" fontId="11" fillId="5" borderId="5" xfId="0" applyNumberFormat="1" applyFont="1" applyFill="1" applyBorder="1" applyAlignment="1">
      <alignment horizontal="right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justify" vertical="center" wrapText="1"/>
    </xf>
    <xf numFmtId="0" fontId="9" fillId="8" borderId="5" xfId="0" applyFont="1" applyFill="1" applyBorder="1" applyAlignment="1">
      <alignment horizontal="left" vertical="center" wrapText="1"/>
    </xf>
    <xf numFmtId="164" fontId="9" fillId="8" borderId="5" xfId="0" applyNumberFormat="1" applyFont="1" applyFill="1" applyBorder="1" applyAlignment="1">
      <alignment horizontal="right" vertical="center" wrapText="1"/>
    </xf>
    <xf numFmtId="0" fontId="9" fillId="8" borderId="5" xfId="0" applyFont="1" applyFill="1" applyBorder="1" applyAlignment="1">
      <alignment vertical="center" wrapText="1"/>
    </xf>
    <xf numFmtId="164" fontId="11" fillId="8" borderId="5" xfId="0" applyNumberFormat="1" applyFont="1" applyFill="1" applyBorder="1" applyAlignment="1">
      <alignment horizontal="right" vertical="center" wrapText="1"/>
    </xf>
    <xf numFmtId="0" fontId="9" fillId="9" borderId="5" xfId="0" applyFont="1" applyFill="1" applyBorder="1" applyAlignment="1">
      <alignment vertical="center" wrapText="1"/>
    </xf>
    <xf numFmtId="0" fontId="9" fillId="9" borderId="5" xfId="0" applyFont="1" applyFill="1" applyBorder="1" applyAlignment="1">
      <alignment horizontal="left" vertical="center" wrapText="1"/>
    </xf>
    <xf numFmtId="164" fontId="9" fillId="9" borderId="5" xfId="0" applyNumberFormat="1" applyFont="1" applyFill="1" applyBorder="1" applyAlignment="1">
      <alignment horizontal="right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9" fillId="6" borderId="5" xfId="0" quotePrefix="1" applyFont="1" applyFill="1" applyBorder="1" applyAlignment="1">
      <alignment vertical="top" wrapText="1"/>
    </xf>
    <xf numFmtId="0" fontId="15" fillId="6" borderId="5" xfId="0" applyFont="1" applyFill="1" applyBorder="1" applyAlignment="1">
      <alignment horizontal="left" vertical="center" wrapText="1"/>
    </xf>
    <xf numFmtId="164" fontId="11" fillId="6" borderId="5" xfId="0" applyNumberFormat="1" applyFont="1" applyFill="1" applyBorder="1" applyAlignment="1">
      <alignment horizontal="right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vertical="center" wrapText="1"/>
    </xf>
    <xf numFmtId="0" fontId="9" fillId="10" borderId="5" xfId="0" applyFont="1" applyFill="1" applyBorder="1" applyAlignment="1">
      <alignment horizontal="left" vertical="center" wrapText="1"/>
    </xf>
    <xf numFmtId="164" fontId="9" fillId="10" borderId="5" xfId="0" applyNumberFormat="1" applyFont="1" applyFill="1" applyBorder="1" applyAlignment="1">
      <alignment horizontal="right" vertical="center" wrapText="1"/>
    </xf>
    <xf numFmtId="0" fontId="13" fillId="10" borderId="5" xfId="0" applyFont="1" applyFill="1" applyBorder="1" applyAlignment="1">
      <alignment horizontal="left" vertical="top" wrapText="1"/>
    </xf>
    <xf numFmtId="164" fontId="11" fillId="10" borderId="5" xfId="0" applyNumberFormat="1" applyFont="1" applyFill="1" applyBorder="1" applyAlignment="1">
      <alignment horizontal="right"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vertical="center" wrapText="1"/>
    </xf>
    <xf numFmtId="0" fontId="9" fillId="11" borderId="5" xfId="0" applyFont="1" applyFill="1" applyBorder="1" applyAlignment="1">
      <alignment horizontal="left" vertical="center" wrapText="1"/>
    </xf>
    <xf numFmtId="164" fontId="9" fillId="11" borderId="5" xfId="0" applyNumberFormat="1" applyFont="1" applyFill="1" applyBorder="1" applyAlignment="1">
      <alignment horizontal="right" vertical="center" wrapText="1"/>
    </xf>
    <xf numFmtId="164" fontId="11" fillId="11" borderId="5" xfId="0" applyNumberFormat="1" applyFont="1" applyFill="1" applyBorder="1" applyAlignment="1">
      <alignment horizontal="right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vertical="center" wrapText="1"/>
    </xf>
    <xf numFmtId="0" fontId="9" fillId="12" borderId="5" xfId="0" applyFont="1" applyFill="1" applyBorder="1" applyAlignment="1">
      <alignment horizontal="left" vertical="center" wrapText="1"/>
    </xf>
    <xf numFmtId="164" fontId="9" fillId="12" borderId="5" xfId="0" applyNumberFormat="1" applyFont="1" applyFill="1" applyBorder="1" applyAlignment="1">
      <alignment horizontal="right" vertical="center" wrapText="1"/>
    </xf>
    <xf numFmtId="164" fontId="11" fillId="12" borderId="5" xfId="0" applyNumberFormat="1" applyFont="1" applyFill="1" applyBorder="1" applyAlignment="1">
      <alignment horizontal="right" vertical="center" wrapText="1"/>
    </xf>
    <xf numFmtId="164" fontId="11" fillId="13" borderId="5" xfId="0" applyNumberFormat="1" applyFont="1" applyFill="1" applyBorder="1" applyAlignment="1">
      <alignment horizontal="right" vertical="center" wrapText="1"/>
    </xf>
    <xf numFmtId="0" fontId="9" fillId="13" borderId="5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4" fillId="6" borderId="9" xfId="0" applyFont="1" applyFill="1" applyBorder="1" applyAlignment="1">
      <alignment vertical="center" wrapText="1"/>
    </xf>
    <xf numFmtId="0" fontId="14" fillId="6" borderId="1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right" vertical="center" wrapText="1"/>
    </xf>
    <xf numFmtId="0" fontId="11" fillId="4" borderId="7" xfId="0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right" vertical="center" wrapText="1"/>
    </xf>
    <xf numFmtId="0" fontId="11" fillId="5" borderId="7" xfId="0" applyFont="1" applyFill="1" applyBorder="1" applyAlignment="1">
      <alignment horizontal="right" vertical="center" wrapText="1"/>
    </xf>
    <xf numFmtId="0" fontId="11" fillId="5" borderId="8" xfId="0" applyFont="1" applyFill="1" applyBorder="1" applyAlignment="1">
      <alignment horizontal="right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right" vertical="center" wrapText="1"/>
    </xf>
    <xf numFmtId="0" fontId="11" fillId="8" borderId="7" xfId="0" applyFont="1" applyFill="1" applyBorder="1" applyAlignment="1">
      <alignment horizontal="right" vertical="center" wrapText="1"/>
    </xf>
    <xf numFmtId="0" fontId="11" fillId="8" borderId="8" xfId="0" applyFont="1" applyFill="1" applyBorder="1" applyAlignment="1">
      <alignment horizontal="right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right" vertical="center" wrapText="1"/>
    </xf>
    <xf numFmtId="0" fontId="11" fillId="6" borderId="7" xfId="0" applyFont="1" applyFill="1" applyBorder="1" applyAlignment="1">
      <alignment horizontal="right" vertical="center" wrapText="1"/>
    </xf>
    <xf numFmtId="0" fontId="11" fillId="6" borderId="8" xfId="0" applyFont="1" applyFill="1" applyBorder="1" applyAlignment="1">
      <alignment horizontal="right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right" vertical="center" wrapText="1"/>
    </xf>
    <xf numFmtId="0" fontId="11" fillId="10" borderId="7" xfId="0" applyFont="1" applyFill="1" applyBorder="1" applyAlignment="1">
      <alignment horizontal="right" vertical="center" wrapText="1"/>
    </xf>
    <xf numFmtId="0" fontId="11" fillId="10" borderId="8" xfId="0" applyFont="1" applyFill="1" applyBorder="1" applyAlignment="1">
      <alignment horizontal="right" vertical="center" wrapText="1"/>
    </xf>
    <xf numFmtId="0" fontId="16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3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6" fillId="0" borderId="17" xfId="0" applyFont="1" applyBorder="1" applyAlignment="1">
      <alignment vertical="top" wrapText="1"/>
    </xf>
    <xf numFmtId="0" fontId="16" fillId="0" borderId="18" xfId="0" applyFont="1" applyBorder="1" applyAlignment="1">
      <alignment vertical="top" wrapText="1"/>
    </xf>
    <xf numFmtId="0" fontId="11" fillId="11" borderId="6" xfId="0" applyFont="1" applyFill="1" applyBorder="1" applyAlignment="1">
      <alignment horizontal="right" vertical="center" wrapText="1"/>
    </xf>
    <xf numFmtId="0" fontId="11" fillId="11" borderId="7" xfId="0" applyFont="1" applyFill="1" applyBorder="1" applyAlignment="1">
      <alignment horizontal="right" vertical="center" wrapText="1"/>
    </xf>
    <xf numFmtId="0" fontId="11" fillId="11" borderId="8" xfId="0" applyFont="1" applyFill="1" applyBorder="1" applyAlignment="1">
      <alignment horizontal="right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11" fillId="12" borderId="5" xfId="0" applyFont="1" applyFill="1" applyBorder="1" applyAlignment="1">
      <alignment horizontal="right" vertical="center" wrapText="1"/>
    </xf>
    <xf numFmtId="0" fontId="11" fillId="13" borderId="16" xfId="0" applyFont="1" applyFill="1" applyBorder="1" applyAlignment="1">
      <alignment horizontal="right" vertical="center" wrapText="1"/>
    </xf>
    <xf numFmtId="0" fontId="11" fillId="13" borderId="7" xfId="0" applyFont="1" applyFill="1" applyBorder="1" applyAlignment="1">
      <alignment horizontal="right" vertical="center" wrapText="1"/>
    </xf>
    <xf numFmtId="0" fontId="11" fillId="13" borderId="8" xfId="0" applyFont="1" applyFill="1" applyBorder="1" applyAlignment="1">
      <alignment horizontal="right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1"/>
  <sheetViews>
    <sheetView tabSelected="1" topLeftCell="A171" zoomScale="75" zoomScaleNormal="100" workbookViewId="0">
      <selection activeCell="D30" sqref="D30:D33"/>
    </sheetView>
  </sheetViews>
  <sheetFormatPr defaultColWidth="8.75" defaultRowHeight="14.25"/>
  <cols>
    <col min="1" max="1" width="4.5" style="1" customWidth="1"/>
    <col min="2" max="3" width="19.625" style="1" customWidth="1"/>
    <col min="4" max="4" width="83" style="1" customWidth="1"/>
    <col min="5" max="7" width="15.625" style="1" customWidth="1"/>
    <col min="8" max="8" width="36.75" style="1" customWidth="1"/>
    <col min="9" max="9" width="11.125" style="1" customWidth="1"/>
    <col min="10" max="11" width="48.75" style="1" customWidth="1"/>
    <col min="12" max="12" width="20.5" style="1" customWidth="1"/>
    <col min="13" max="13" width="20.625" style="1" customWidth="1"/>
    <col min="14" max="14" width="10.75" style="1" customWidth="1"/>
    <col min="15" max="15" width="6.5" style="1" bestFit="1" customWidth="1"/>
    <col min="16" max="16" width="6.375" style="1" customWidth="1"/>
    <col min="17" max="17" width="10.125" style="1" bestFit="1" customWidth="1"/>
    <col min="18" max="256" width="8.75" style="1"/>
    <col min="257" max="257" width="4.5" style="1" customWidth="1"/>
    <col min="258" max="259" width="19.625" style="1" customWidth="1"/>
    <col min="260" max="260" width="83" style="1" customWidth="1"/>
    <col min="261" max="263" width="15.625" style="1" customWidth="1"/>
    <col min="264" max="264" width="36.75" style="1" customWidth="1"/>
    <col min="265" max="265" width="11.125" style="1" customWidth="1"/>
    <col min="266" max="267" width="48.75" style="1" customWidth="1"/>
    <col min="268" max="268" width="20.5" style="1" customWidth="1"/>
    <col min="269" max="269" width="20.625" style="1" customWidth="1"/>
    <col min="270" max="270" width="10.75" style="1" customWidth="1"/>
    <col min="271" max="271" width="6.5" style="1" bestFit="1" customWidth="1"/>
    <col min="272" max="272" width="6.375" style="1" customWidth="1"/>
    <col min="273" max="273" width="10.125" style="1" bestFit="1" customWidth="1"/>
    <col min="274" max="512" width="8.75" style="1"/>
    <col min="513" max="513" width="4.5" style="1" customWidth="1"/>
    <col min="514" max="515" width="19.625" style="1" customWidth="1"/>
    <col min="516" max="516" width="83" style="1" customWidth="1"/>
    <col min="517" max="519" width="15.625" style="1" customWidth="1"/>
    <col min="520" max="520" width="36.75" style="1" customWidth="1"/>
    <col min="521" max="521" width="11.125" style="1" customWidth="1"/>
    <col min="522" max="523" width="48.75" style="1" customWidth="1"/>
    <col min="524" max="524" width="20.5" style="1" customWidth="1"/>
    <col min="525" max="525" width="20.625" style="1" customWidth="1"/>
    <col min="526" max="526" width="10.75" style="1" customWidth="1"/>
    <col min="527" max="527" width="6.5" style="1" bestFit="1" customWidth="1"/>
    <col min="528" max="528" width="6.375" style="1" customWidth="1"/>
    <col min="529" max="529" width="10.125" style="1" bestFit="1" customWidth="1"/>
    <col min="530" max="768" width="8.75" style="1"/>
    <col min="769" max="769" width="4.5" style="1" customWidth="1"/>
    <col min="770" max="771" width="19.625" style="1" customWidth="1"/>
    <col min="772" max="772" width="83" style="1" customWidth="1"/>
    <col min="773" max="775" width="15.625" style="1" customWidth="1"/>
    <col min="776" max="776" width="36.75" style="1" customWidth="1"/>
    <col min="777" max="777" width="11.125" style="1" customWidth="1"/>
    <col min="778" max="779" width="48.75" style="1" customWidth="1"/>
    <col min="780" max="780" width="20.5" style="1" customWidth="1"/>
    <col min="781" max="781" width="20.625" style="1" customWidth="1"/>
    <col min="782" max="782" width="10.75" style="1" customWidth="1"/>
    <col min="783" max="783" width="6.5" style="1" bestFit="1" customWidth="1"/>
    <col min="784" max="784" width="6.375" style="1" customWidth="1"/>
    <col min="785" max="785" width="10.125" style="1" bestFit="1" customWidth="1"/>
    <col min="786" max="1024" width="8.75" style="1"/>
    <col min="1025" max="1025" width="4.5" style="1" customWidth="1"/>
    <col min="1026" max="1027" width="19.625" style="1" customWidth="1"/>
    <col min="1028" max="1028" width="83" style="1" customWidth="1"/>
    <col min="1029" max="1031" width="15.625" style="1" customWidth="1"/>
    <col min="1032" max="1032" width="36.75" style="1" customWidth="1"/>
    <col min="1033" max="1033" width="11.125" style="1" customWidth="1"/>
    <col min="1034" max="1035" width="48.75" style="1" customWidth="1"/>
    <col min="1036" max="1036" width="20.5" style="1" customWidth="1"/>
    <col min="1037" max="1037" width="20.625" style="1" customWidth="1"/>
    <col min="1038" max="1038" width="10.75" style="1" customWidth="1"/>
    <col min="1039" max="1039" width="6.5" style="1" bestFit="1" customWidth="1"/>
    <col min="1040" max="1040" width="6.375" style="1" customWidth="1"/>
    <col min="1041" max="1041" width="10.125" style="1" bestFit="1" customWidth="1"/>
    <col min="1042" max="1280" width="8.75" style="1"/>
    <col min="1281" max="1281" width="4.5" style="1" customWidth="1"/>
    <col min="1282" max="1283" width="19.625" style="1" customWidth="1"/>
    <col min="1284" max="1284" width="83" style="1" customWidth="1"/>
    <col min="1285" max="1287" width="15.625" style="1" customWidth="1"/>
    <col min="1288" max="1288" width="36.75" style="1" customWidth="1"/>
    <col min="1289" max="1289" width="11.125" style="1" customWidth="1"/>
    <col min="1290" max="1291" width="48.75" style="1" customWidth="1"/>
    <col min="1292" max="1292" width="20.5" style="1" customWidth="1"/>
    <col min="1293" max="1293" width="20.625" style="1" customWidth="1"/>
    <col min="1294" max="1294" width="10.75" style="1" customWidth="1"/>
    <col min="1295" max="1295" width="6.5" style="1" bestFit="1" customWidth="1"/>
    <col min="1296" max="1296" width="6.375" style="1" customWidth="1"/>
    <col min="1297" max="1297" width="10.125" style="1" bestFit="1" customWidth="1"/>
    <col min="1298" max="1536" width="8.75" style="1"/>
    <col min="1537" max="1537" width="4.5" style="1" customWidth="1"/>
    <col min="1538" max="1539" width="19.625" style="1" customWidth="1"/>
    <col min="1540" max="1540" width="83" style="1" customWidth="1"/>
    <col min="1541" max="1543" width="15.625" style="1" customWidth="1"/>
    <col min="1544" max="1544" width="36.75" style="1" customWidth="1"/>
    <col min="1545" max="1545" width="11.125" style="1" customWidth="1"/>
    <col min="1546" max="1547" width="48.75" style="1" customWidth="1"/>
    <col min="1548" max="1548" width="20.5" style="1" customWidth="1"/>
    <col min="1549" max="1549" width="20.625" style="1" customWidth="1"/>
    <col min="1550" max="1550" width="10.75" style="1" customWidth="1"/>
    <col min="1551" max="1551" width="6.5" style="1" bestFit="1" customWidth="1"/>
    <col min="1552" max="1552" width="6.375" style="1" customWidth="1"/>
    <col min="1553" max="1553" width="10.125" style="1" bestFit="1" customWidth="1"/>
    <col min="1554" max="1792" width="8.75" style="1"/>
    <col min="1793" max="1793" width="4.5" style="1" customWidth="1"/>
    <col min="1794" max="1795" width="19.625" style="1" customWidth="1"/>
    <col min="1796" max="1796" width="83" style="1" customWidth="1"/>
    <col min="1797" max="1799" width="15.625" style="1" customWidth="1"/>
    <col min="1800" max="1800" width="36.75" style="1" customWidth="1"/>
    <col min="1801" max="1801" width="11.125" style="1" customWidth="1"/>
    <col min="1802" max="1803" width="48.75" style="1" customWidth="1"/>
    <col min="1804" max="1804" width="20.5" style="1" customWidth="1"/>
    <col min="1805" max="1805" width="20.625" style="1" customWidth="1"/>
    <col min="1806" max="1806" width="10.75" style="1" customWidth="1"/>
    <col min="1807" max="1807" width="6.5" style="1" bestFit="1" customWidth="1"/>
    <col min="1808" max="1808" width="6.375" style="1" customWidth="1"/>
    <col min="1809" max="1809" width="10.125" style="1" bestFit="1" customWidth="1"/>
    <col min="1810" max="2048" width="8.75" style="1"/>
    <col min="2049" max="2049" width="4.5" style="1" customWidth="1"/>
    <col min="2050" max="2051" width="19.625" style="1" customWidth="1"/>
    <col min="2052" max="2052" width="83" style="1" customWidth="1"/>
    <col min="2053" max="2055" width="15.625" style="1" customWidth="1"/>
    <col min="2056" max="2056" width="36.75" style="1" customWidth="1"/>
    <col min="2057" max="2057" width="11.125" style="1" customWidth="1"/>
    <col min="2058" max="2059" width="48.75" style="1" customWidth="1"/>
    <col min="2060" max="2060" width="20.5" style="1" customWidth="1"/>
    <col min="2061" max="2061" width="20.625" style="1" customWidth="1"/>
    <col min="2062" max="2062" width="10.75" style="1" customWidth="1"/>
    <col min="2063" max="2063" width="6.5" style="1" bestFit="1" customWidth="1"/>
    <col min="2064" max="2064" width="6.375" style="1" customWidth="1"/>
    <col min="2065" max="2065" width="10.125" style="1" bestFit="1" customWidth="1"/>
    <col min="2066" max="2304" width="8.75" style="1"/>
    <col min="2305" max="2305" width="4.5" style="1" customWidth="1"/>
    <col min="2306" max="2307" width="19.625" style="1" customWidth="1"/>
    <col min="2308" max="2308" width="83" style="1" customWidth="1"/>
    <col min="2309" max="2311" width="15.625" style="1" customWidth="1"/>
    <col min="2312" max="2312" width="36.75" style="1" customWidth="1"/>
    <col min="2313" max="2313" width="11.125" style="1" customWidth="1"/>
    <col min="2314" max="2315" width="48.75" style="1" customWidth="1"/>
    <col min="2316" max="2316" width="20.5" style="1" customWidth="1"/>
    <col min="2317" max="2317" width="20.625" style="1" customWidth="1"/>
    <col min="2318" max="2318" width="10.75" style="1" customWidth="1"/>
    <col min="2319" max="2319" width="6.5" style="1" bestFit="1" customWidth="1"/>
    <col min="2320" max="2320" width="6.375" style="1" customWidth="1"/>
    <col min="2321" max="2321" width="10.125" style="1" bestFit="1" customWidth="1"/>
    <col min="2322" max="2560" width="8.75" style="1"/>
    <col min="2561" max="2561" width="4.5" style="1" customWidth="1"/>
    <col min="2562" max="2563" width="19.625" style="1" customWidth="1"/>
    <col min="2564" max="2564" width="83" style="1" customWidth="1"/>
    <col min="2565" max="2567" width="15.625" style="1" customWidth="1"/>
    <col min="2568" max="2568" width="36.75" style="1" customWidth="1"/>
    <col min="2569" max="2569" width="11.125" style="1" customWidth="1"/>
    <col min="2570" max="2571" width="48.75" style="1" customWidth="1"/>
    <col min="2572" max="2572" width="20.5" style="1" customWidth="1"/>
    <col min="2573" max="2573" width="20.625" style="1" customWidth="1"/>
    <col min="2574" max="2574" width="10.75" style="1" customWidth="1"/>
    <col min="2575" max="2575" width="6.5" style="1" bestFit="1" customWidth="1"/>
    <col min="2576" max="2576" width="6.375" style="1" customWidth="1"/>
    <col min="2577" max="2577" width="10.125" style="1" bestFit="1" customWidth="1"/>
    <col min="2578" max="2816" width="8.75" style="1"/>
    <col min="2817" max="2817" width="4.5" style="1" customWidth="1"/>
    <col min="2818" max="2819" width="19.625" style="1" customWidth="1"/>
    <col min="2820" max="2820" width="83" style="1" customWidth="1"/>
    <col min="2821" max="2823" width="15.625" style="1" customWidth="1"/>
    <col min="2824" max="2824" width="36.75" style="1" customWidth="1"/>
    <col min="2825" max="2825" width="11.125" style="1" customWidth="1"/>
    <col min="2826" max="2827" width="48.75" style="1" customWidth="1"/>
    <col min="2828" max="2828" width="20.5" style="1" customWidth="1"/>
    <col min="2829" max="2829" width="20.625" style="1" customWidth="1"/>
    <col min="2830" max="2830" width="10.75" style="1" customWidth="1"/>
    <col min="2831" max="2831" width="6.5" style="1" bestFit="1" customWidth="1"/>
    <col min="2832" max="2832" width="6.375" style="1" customWidth="1"/>
    <col min="2833" max="2833" width="10.125" style="1" bestFit="1" customWidth="1"/>
    <col min="2834" max="3072" width="8.75" style="1"/>
    <col min="3073" max="3073" width="4.5" style="1" customWidth="1"/>
    <col min="3074" max="3075" width="19.625" style="1" customWidth="1"/>
    <col min="3076" max="3076" width="83" style="1" customWidth="1"/>
    <col min="3077" max="3079" width="15.625" style="1" customWidth="1"/>
    <col min="3080" max="3080" width="36.75" style="1" customWidth="1"/>
    <col min="3081" max="3081" width="11.125" style="1" customWidth="1"/>
    <col min="3082" max="3083" width="48.75" style="1" customWidth="1"/>
    <col min="3084" max="3084" width="20.5" style="1" customWidth="1"/>
    <col min="3085" max="3085" width="20.625" style="1" customWidth="1"/>
    <col min="3086" max="3086" width="10.75" style="1" customWidth="1"/>
    <col min="3087" max="3087" width="6.5" style="1" bestFit="1" customWidth="1"/>
    <col min="3088" max="3088" width="6.375" style="1" customWidth="1"/>
    <col min="3089" max="3089" width="10.125" style="1" bestFit="1" customWidth="1"/>
    <col min="3090" max="3328" width="8.75" style="1"/>
    <col min="3329" max="3329" width="4.5" style="1" customWidth="1"/>
    <col min="3330" max="3331" width="19.625" style="1" customWidth="1"/>
    <col min="3332" max="3332" width="83" style="1" customWidth="1"/>
    <col min="3333" max="3335" width="15.625" style="1" customWidth="1"/>
    <col min="3336" max="3336" width="36.75" style="1" customWidth="1"/>
    <col min="3337" max="3337" width="11.125" style="1" customWidth="1"/>
    <col min="3338" max="3339" width="48.75" style="1" customWidth="1"/>
    <col min="3340" max="3340" width="20.5" style="1" customWidth="1"/>
    <col min="3341" max="3341" width="20.625" style="1" customWidth="1"/>
    <col min="3342" max="3342" width="10.75" style="1" customWidth="1"/>
    <col min="3343" max="3343" width="6.5" style="1" bestFit="1" customWidth="1"/>
    <col min="3344" max="3344" width="6.375" style="1" customWidth="1"/>
    <col min="3345" max="3345" width="10.125" style="1" bestFit="1" customWidth="1"/>
    <col min="3346" max="3584" width="8.75" style="1"/>
    <col min="3585" max="3585" width="4.5" style="1" customWidth="1"/>
    <col min="3586" max="3587" width="19.625" style="1" customWidth="1"/>
    <col min="3588" max="3588" width="83" style="1" customWidth="1"/>
    <col min="3589" max="3591" width="15.625" style="1" customWidth="1"/>
    <col min="3592" max="3592" width="36.75" style="1" customWidth="1"/>
    <col min="3593" max="3593" width="11.125" style="1" customWidth="1"/>
    <col min="3594" max="3595" width="48.75" style="1" customWidth="1"/>
    <col min="3596" max="3596" width="20.5" style="1" customWidth="1"/>
    <col min="3597" max="3597" width="20.625" style="1" customWidth="1"/>
    <col min="3598" max="3598" width="10.75" style="1" customWidth="1"/>
    <col min="3599" max="3599" width="6.5" style="1" bestFit="1" customWidth="1"/>
    <col min="3600" max="3600" width="6.375" style="1" customWidth="1"/>
    <col min="3601" max="3601" width="10.125" style="1" bestFit="1" customWidth="1"/>
    <col min="3602" max="3840" width="8.75" style="1"/>
    <col min="3841" max="3841" width="4.5" style="1" customWidth="1"/>
    <col min="3842" max="3843" width="19.625" style="1" customWidth="1"/>
    <col min="3844" max="3844" width="83" style="1" customWidth="1"/>
    <col min="3845" max="3847" width="15.625" style="1" customWidth="1"/>
    <col min="3848" max="3848" width="36.75" style="1" customWidth="1"/>
    <col min="3849" max="3849" width="11.125" style="1" customWidth="1"/>
    <col min="3850" max="3851" width="48.75" style="1" customWidth="1"/>
    <col min="3852" max="3852" width="20.5" style="1" customWidth="1"/>
    <col min="3853" max="3853" width="20.625" style="1" customWidth="1"/>
    <col min="3854" max="3854" width="10.75" style="1" customWidth="1"/>
    <col min="3855" max="3855" width="6.5" style="1" bestFit="1" customWidth="1"/>
    <col min="3856" max="3856" width="6.375" style="1" customWidth="1"/>
    <col min="3857" max="3857" width="10.125" style="1" bestFit="1" customWidth="1"/>
    <col min="3858" max="4096" width="8.75" style="1"/>
    <col min="4097" max="4097" width="4.5" style="1" customWidth="1"/>
    <col min="4098" max="4099" width="19.625" style="1" customWidth="1"/>
    <col min="4100" max="4100" width="83" style="1" customWidth="1"/>
    <col min="4101" max="4103" width="15.625" style="1" customWidth="1"/>
    <col min="4104" max="4104" width="36.75" style="1" customWidth="1"/>
    <col min="4105" max="4105" width="11.125" style="1" customWidth="1"/>
    <col min="4106" max="4107" width="48.75" style="1" customWidth="1"/>
    <col min="4108" max="4108" width="20.5" style="1" customWidth="1"/>
    <col min="4109" max="4109" width="20.625" style="1" customWidth="1"/>
    <col min="4110" max="4110" width="10.75" style="1" customWidth="1"/>
    <col min="4111" max="4111" width="6.5" style="1" bestFit="1" customWidth="1"/>
    <col min="4112" max="4112" width="6.375" style="1" customWidth="1"/>
    <col min="4113" max="4113" width="10.125" style="1" bestFit="1" customWidth="1"/>
    <col min="4114" max="4352" width="8.75" style="1"/>
    <col min="4353" max="4353" width="4.5" style="1" customWidth="1"/>
    <col min="4354" max="4355" width="19.625" style="1" customWidth="1"/>
    <col min="4356" max="4356" width="83" style="1" customWidth="1"/>
    <col min="4357" max="4359" width="15.625" style="1" customWidth="1"/>
    <col min="4360" max="4360" width="36.75" style="1" customWidth="1"/>
    <col min="4361" max="4361" width="11.125" style="1" customWidth="1"/>
    <col min="4362" max="4363" width="48.75" style="1" customWidth="1"/>
    <col min="4364" max="4364" width="20.5" style="1" customWidth="1"/>
    <col min="4365" max="4365" width="20.625" style="1" customWidth="1"/>
    <col min="4366" max="4366" width="10.75" style="1" customWidth="1"/>
    <col min="4367" max="4367" width="6.5" style="1" bestFit="1" customWidth="1"/>
    <col min="4368" max="4368" width="6.375" style="1" customWidth="1"/>
    <col min="4369" max="4369" width="10.125" style="1" bestFit="1" customWidth="1"/>
    <col min="4370" max="4608" width="8.75" style="1"/>
    <col min="4609" max="4609" width="4.5" style="1" customWidth="1"/>
    <col min="4610" max="4611" width="19.625" style="1" customWidth="1"/>
    <col min="4612" max="4612" width="83" style="1" customWidth="1"/>
    <col min="4613" max="4615" width="15.625" style="1" customWidth="1"/>
    <col min="4616" max="4616" width="36.75" style="1" customWidth="1"/>
    <col min="4617" max="4617" width="11.125" style="1" customWidth="1"/>
    <col min="4618" max="4619" width="48.75" style="1" customWidth="1"/>
    <col min="4620" max="4620" width="20.5" style="1" customWidth="1"/>
    <col min="4621" max="4621" width="20.625" style="1" customWidth="1"/>
    <col min="4622" max="4622" width="10.75" style="1" customWidth="1"/>
    <col min="4623" max="4623" width="6.5" style="1" bestFit="1" customWidth="1"/>
    <col min="4624" max="4624" width="6.375" style="1" customWidth="1"/>
    <col min="4625" max="4625" width="10.125" style="1" bestFit="1" customWidth="1"/>
    <col min="4626" max="4864" width="8.75" style="1"/>
    <col min="4865" max="4865" width="4.5" style="1" customWidth="1"/>
    <col min="4866" max="4867" width="19.625" style="1" customWidth="1"/>
    <col min="4868" max="4868" width="83" style="1" customWidth="1"/>
    <col min="4869" max="4871" width="15.625" style="1" customWidth="1"/>
    <col min="4872" max="4872" width="36.75" style="1" customWidth="1"/>
    <col min="4873" max="4873" width="11.125" style="1" customWidth="1"/>
    <col min="4874" max="4875" width="48.75" style="1" customWidth="1"/>
    <col min="4876" max="4876" width="20.5" style="1" customWidth="1"/>
    <col min="4877" max="4877" width="20.625" style="1" customWidth="1"/>
    <col min="4878" max="4878" width="10.75" style="1" customWidth="1"/>
    <col min="4879" max="4879" width="6.5" style="1" bestFit="1" customWidth="1"/>
    <col min="4880" max="4880" width="6.375" style="1" customWidth="1"/>
    <col min="4881" max="4881" width="10.125" style="1" bestFit="1" customWidth="1"/>
    <col min="4882" max="5120" width="8.75" style="1"/>
    <col min="5121" max="5121" width="4.5" style="1" customWidth="1"/>
    <col min="5122" max="5123" width="19.625" style="1" customWidth="1"/>
    <col min="5124" max="5124" width="83" style="1" customWidth="1"/>
    <col min="5125" max="5127" width="15.625" style="1" customWidth="1"/>
    <col min="5128" max="5128" width="36.75" style="1" customWidth="1"/>
    <col min="5129" max="5129" width="11.125" style="1" customWidth="1"/>
    <col min="5130" max="5131" width="48.75" style="1" customWidth="1"/>
    <col min="5132" max="5132" width="20.5" style="1" customWidth="1"/>
    <col min="5133" max="5133" width="20.625" style="1" customWidth="1"/>
    <col min="5134" max="5134" width="10.75" style="1" customWidth="1"/>
    <col min="5135" max="5135" width="6.5" style="1" bestFit="1" customWidth="1"/>
    <col min="5136" max="5136" width="6.375" style="1" customWidth="1"/>
    <col min="5137" max="5137" width="10.125" style="1" bestFit="1" customWidth="1"/>
    <col min="5138" max="5376" width="8.75" style="1"/>
    <col min="5377" max="5377" width="4.5" style="1" customWidth="1"/>
    <col min="5378" max="5379" width="19.625" style="1" customWidth="1"/>
    <col min="5380" max="5380" width="83" style="1" customWidth="1"/>
    <col min="5381" max="5383" width="15.625" style="1" customWidth="1"/>
    <col min="5384" max="5384" width="36.75" style="1" customWidth="1"/>
    <col min="5385" max="5385" width="11.125" style="1" customWidth="1"/>
    <col min="5386" max="5387" width="48.75" style="1" customWidth="1"/>
    <col min="5388" max="5388" width="20.5" style="1" customWidth="1"/>
    <col min="5389" max="5389" width="20.625" style="1" customWidth="1"/>
    <col min="5390" max="5390" width="10.75" style="1" customWidth="1"/>
    <col min="5391" max="5391" width="6.5" style="1" bestFit="1" customWidth="1"/>
    <col min="5392" max="5392" width="6.375" style="1" customWidth="1"/>
    <col min="5393" max="5393" width="10.125" style="1" bestFit="1" customWidth="1"/>
    <col min="5394" max="5632" width="8.75" style="1"/>
    <col min="5633" max="5633" width="4.5" style="1" customWidth="1"/>
    <col min="5634" max="5635" width="19.625" style="1" customWidth="1"/>
    <col min="5636" max="5636" width="83" style="1" customWidth="1"/>
    <col min="5637" max="5639" width="15.625" style="1" customWidth="1"/>
    <col min="5640" max="5640" width="36.75" style="1" customWidth="1"/>
    <col min="5641" max="5641" width="11.125" style="1" customWidth="1"/>
    <col min="5642" max="5643" width="48.75" style="1" customWidth="1"/>
    <col min="5644" max="5644" width="20.5" style="1" customWidth="1"/>
    <col min="5645" max="5645" width="20.625" style="1" customWidth="1"/>
    <col min="5646" max="5646" width="10.75" style="1" customWidth="1"/>
    <col min="5647" max="5647" width="6.5" style="1" bestFit="1" customWidth="1"/>
    <col min="5648" max="5648" width="6.375" style="1" customWidth="1"/>
    <col min="5649" max="5649" width="10.125" style="1" bestFit="1" customWidth="1"/>
    <col min="5650" max="5888" width="8.75" style="1"/>
    <col min="5889" max="5889" width="4.5" style="1" customWidth="1"/>
    <col min="5890" max="5891" width="19.625" style="1" customWidth="1"/>
    <col min="5892" max="5892" width="83" style="1" customWidth="1"/>
    <col min="5893" max="5895" width="15.625" style="1" customWidth="1"/>
    <col min="5896" max="5896" width="36.75" style="1" customWidth="1"/>
    <col min="5897" max="5897" width="11.125" style="1" customWidth="1"/>
    <col min="5898" max="5899" width="48.75" style="1" customWidth="1"/>
    <col min="5900" max="5900" width="20.5" style="1" customWidth="1"/>
    <col min="5901" max="5901" width="20.625" style="1" customWidth="1"/>
    <col min="5902" max="5902" width="10.75" style="1" customWidth="1"/>
    <col min="5903" max="5903" width="6.5" style="1" bestFit="1" customWidth="1"/>
    <col min="5904" max="5904" width="6.375" style="1" customWidth="1"/>
    <col min="5905" max="5905" width="10.125" style="1" bestFit="1" customWidth="1"/>
    <col min="5906" max="6144" width="8.75" style="1"/>
    <col min="6145" max="6145" width="4.5" style="1" customWidth="1"/>
    <col min="6146" max="6147" width="19.625" style="1" customWidth="1"/>
    <col min="6148" max="6148" width="83" style="1" customWidth="1"/>
    <col min="6149" max="6151" width="15.625" style="1" customWidth="1"/>
    <col min="6152" max="6152" width="36.75" style="1" customWidth="1"/>
    <col min="6153" max="6153" width="11.125" style="1" customWidth="1"/>
    <col min="6154" max="6155" width="48.75" style="1" customWidth="1"/>
    <col min="6156" max="6156" width="20.5" style="1" customWidth="1"/>
    <col min="6157" max="6157" width="20.625" style="1" customWidth="1"/>
    <col min="6158" max="6158" width="10.75" style="1" customWidth="1"/>
    <col min="6159" max="6159" width="6.5" style="1" bestFit="1" customWidth="1"/>
    <col min="6160" max="6160" width="6.375" style="1" customWidth="1"/>
    <col min="6161" max="6161" width="10.125" style="1" bestFit="1" customWidth="1"/>
    <col min="6162" max="6400" width="8.75" style="1"/>
    <col min="6401" max="6401" width="4.5" style="1" customWidth="1"/>
    <col min="6402" max="6403" width="19.625" style="1" customWidth="1"/>
    <col min="6404" max="6404" width="83" style="1" customWidth="1"/>
    <col min="6405" max="6407" width="15.625" style="1" customWidth="1"/>
    <col min="6408" max="6408" width="36.75" style="1" customWidth="1"/>
    <col min="6409" max="6409" width="11.125" style="1" customWidth="1"/>
    <col min="6410" max="6411" width="48.75" style="1" customWidth="1"/>
    <col min="6412" max="6412" width="20.5" style="1" customWidth="1"/>
    <col min="6413" max="6413" width="20.625" style="1" customWidth="1"/>
    <col min="6414" max="6414" width="10.75" style="1" customWidth="1"/>
    <col min="6415" max="6415" width="6.5" style="1" bestFit="1" customWidth="1"/>
    <col min="6416" max="6416" width="6.375" style="1" customWidth="1"/>
    <col min="6417" max="6417" width="10.125" style="1" bestFit="1" customWidth="1"/>
    <col min="6418" max="6656" width="8.75" style="1"/>
    <col min="6657" max="6657" width="4.5" style="1" customWidth="1"/>
    <col min="6658" max="6659" width="19.625" style="1" customWidth="1"/>
    <col min="6660" max="6660" width="83" style="1" customWidth="1"/>
    <col min="6661" max="6663" width="15.625" style="1" customWidth="1"/>
    <col min="6664" max="6664" width="36.75" style="1" customWidth="1"/>
    <col min="6665" max="6665" width="11.125" style="1" customWidth="1"/>
    <col min="6666" max="6667" width="48.75" style="1" customWidth="1"/>
    <col min="6668" max="6668" width="20.5" style="1" customWidth="1"/>
    <col min="6669" max="6669" width="20.625" style="1" customWidth="1"/>
    <col min="6670" max="6670" width="10.75" style="1" customWidth="1"/>
    <col min="6671" max="6671" width="6.5" style="1" bestFit="1" customWidth="1"/>
    <col min="6672" max="6672" width="6.375" style="1" customWidth="1"/>
    <col min="6673" max="6673" width="10.125" style="1" bestFit="1" customWidth="1"/>
    <col min="6674" max="6912" width="8.75" style="1"/>
    <col min="6913" max="6913" width="4.5" style="1" customWidth="1"/>
    <col min="6914" max="6915" width="19.625" style="1" customWidth="1"/>
    <col min="6916" max="6916" width="83" style="1" customWidth="1"/>
    <col min="6917" max="6919" width="15.625" style="1" customWidth="1"/>
    <col min="6920" max="6920" width="36.75" style="1" customWidth="1"/>
    <col min="6921" max="6921" width="11.125" style="1" customWidth="1"/>
    <col min="6922" max="6923" width="48.75" style="1" customWidth="1"/>
    <col min="6924" max="6924" width="20.5" style="1" customWidth="1"/>
    <col min="6925" max="6925" width="20.625" style="1" customWidth="1"/>
    <col min="6926" max="6926" width="10.75" style="1" customWidth="1"/>
    <col min="6927" max="6927" width="6.5" style="1" bestFit="1" customWidth="1"/>
    <col min="6928" max="6928" width="6.375" style="1" customWidth="1"/>
    <col min="6929" max="6929" width="10.125" style="1" bestFit="1" customWidth="1"/>
    <col min="6930" max="7168" width="8.75" style="1"/>
    <col min="7169" max="7169" width="4.5" style="1" customWidth="1"/>
    <col min="7170" max="7171" width="19.625" style="1" customWidth="1"/>
    <col min="7172" max="7172" width="83" style="1" customWidth="1"/>
    <col min="7173" max="7175" width="15.625" style="1" customWidth="1"/>
    <col min="7176" max="7176" width="36.75" style="1" customWidth="1"/>
    <col min="7177" max="7177" width="11.125" style="1" customWidth="1"/>
    <col min="7178" max="7179" width="48.75" style="1" customWidth="1"/>
    <col min="7180" max="7180" width="20.5" style="1" customWidth="1"/>
    <col min="7181" max="7181" width="20.625" style="1" customWidth="1"/>
    <col min="7182" max="7182" width="10.75" style="1" customWidth="1"/>
    <col min="7183" max="7183" width="6.5" style="1" bestFit="1" customWidth="1"/>
    <col min="7184" max="7184" width="6.375" style="1" customWidth="1"/>
    <col min="7185" max="7185" width="10.125" style="1" bestFit="1" customWidth="1"/>
    <col min="7186" max="7424" width="8.75" style="1"/>
    <col min="7425" max="7425" width="4.5" style="1" customWidth="1"/>
    <col min="7426" max="7427" width="19.625" style="1" customWidth="1"/>
    <col min="7428" max="7428" width="83" style="1" customWidth="1"/>
    <col min="7429" max="7431" width="15.625" style="1" customWidth="1"/>
    <col min="7432" max="7432" width="36.75" style="1" customWidth="1"/>
    <col min="7433" max="7433" width="11.125" style="1" customWidth="1"/>
    <col min="7434" max="7435" width="48.75" style="1" customWidth="1"/>
    <col min="7436" max="7436" width="20.5" style="1" customWidth="1"/>
    <col min="7437" max="7437" width="20.625" style="1" customWidth="1"/>
    <col min="7438" max="7438" width="10.75" style="1" customWidth="1"/>
    <col min="7439" max="7439" width="6.5" style="1" bestFit="1" customWidth="1"/>
    <col min="7440" max="7440" width="6.375" style="1" customWidth="1"/>
    <col min="7441" max="7441" width="10.125" style="1" bestFit="1" customWidth="1"/>
    <col min="7442" max="7680" width="8.75" style="1"/>
    <col min="7681" max="7681" width="4.5" style="1" customWidth="1"/>
    <col min="7682" max="7683" width="19.625" style="1" customWidth="1"/>
    <col min="7684" max="7684" width="83" style="1" customWidth="1"/>
    <col min="7685" max="7687" width="15.625" style="1" customWidth="1"/>
    <col min="7688" max="7688" width="36.75" style="1" customWidth="1"/>
    <col min="7689" max="7689" width="11.125" style="1" customWidth="1"/>
    <col min="7690" max="7691" width="48.75" style="1" customWidth="1"/>
    <col min="7692" max="7692" width="20.5" style="1" customWidth="1"/>
    <col min="7693" max="7693" width="20.625" style="1" customWidth="1"/>
    <col min="7694" max="7694" width="10.75" style="1" customWidth="1"/>
    <col min="7695" max="7695" width="6.5" style="1" bestFit="1" customWidth="1"/>
    <col min="7696" max="7696" width="6.375" style="1" customWidth="1"/>
    <col min="7697" max="7697" width="10.125" style="1" bestFit="1" customWidth="1"/>
    <col min="7698" max="7936" width="8.75" style="1"/>
    <col min="7937" max="7937" width="4.5" style="1" customWidth="1"/>
    <col min="7938" max="7939" width="19.625" style="1" customWidth="1"/>
    <col min="7940" max="7940" width="83" style="1" customWidth="1"/>
    <col min="7941" max="7943" width="15.625" style="1" customWidth="1"/>
    <col min="7944" max="7944" width="36.75" style="1" customWidth="1"/>
    <col min="7945" max="7945" width="11.125" style="1" customWidth="1"/>
    <col min="7946" max="7947" width="48.75" style="1" customWidth="1"/>
    <col min="7948" max="7948" width="20.5" style="1" customWidth="1"/>
    <col min="7949" max="7949" width="20.625" style="1" customWidth="1"/>
    <col min="7950" max="7950" width="10.75" style="1" customWidth="1"/>
    <col min="7951" max="7951" width="6.5" style="1" bestFit="1" customWidth="1"/>
    <col min="7952" max="7952" width="6.375" style="1" customWidth="1"/>
    <col min="7953" max="7953" width="10.125" style="1" bestFit="1" customWidth="1"/>
    <col min="7954" max="8192" width="8.75" style="1"/>
    <col min="8193" max="8193" width="4.5" style="1" customWidth="1"/>
    <col min="8194" max="8195" width="19.625" style="1" customWidth="1"/>
    <col min="8196" max="8196" width="83" style="1" customWidth="1"/>
    <col min="8197" max="8199" width="15.625" style="1" customWidth="1"/>
    <col min="8200" max="8200" width="36.75" style="1" customWidth="1"/>
    <col min="8201" max="8201" width="11.125" style="1" customWidth="1"/>
    <col min="8202" max="8203" width="48.75" style="1" customWidth="1"/>
    <col min="8204" max="8204" width="20.5" style="1" customWidth="1"/>
    <col min="8205" max="8205" width="20.625" style="1" customWidth="1"/>
    <col min="8206" max="8206" width="10.75" style="1" customWidth="1"/>
    <col min="8207" max="8207" width="6.5" style="1" bestFit="1" customWidth="1"/>
    <col min="8208" max="8208" width="6.375" style="1" customWidth="1"/>
    <col min="8209" max="8209" width="10.125" style="1" bestFit="1" customWidth="1"/>
    <col min="8210" max="8448" width="8.75" style="1"/>
    <col min="8449" max="8449" width="4.5" style="1" customWidth="1"/>
    <col min="8450" max="8451" width="19.625" style="1" customWidth="1"/>
    <col min="8452" max="8452" width="83" style="1" customWidth="1"/>
    <col min="8453" max="8455" width="15.625" style="1" customWidth="1"/>
    <col min="8456" max="8456" width="36.75" style="1" customWidth="1"/>
    <col min="8457" max="8457" width="11.125" style="1" customWidth="1"/>
    <col min="8458" max="8459" width="48.75" style="1" customWidth="1"/>
    <col min="8460" max="8460" width="20.5" style="1" customWidth="1"/>
    <col min="8461" max="8461" width="20.625" style="1" customWidth="1"/>
    <col min="8462" max="8462" width="10.75" style="1" customWidth="1"/>
    <col min="8463" max="8463" width="6.5" style="1" bestFit="1" customWidth="1"/>
    <col min="8464" max="8464" width="6.375" style="1" customWidth="1"/>
    <col min="8465" max="8465" width="10.125" style="1" bestFit="1" customWidth="1"/>
    <col min="8466" max="8704" width="8.75" style="1"/>
    <col min="8705" max="8705" width="4.5" style="1" customWidth="1"/>
    <col min="8706" max="8707" width="19.625" style="1" customWidth="1"/>
    <col min="8708" max="8708" width="83" style="1" customWidth="1"/>
    <col min="8709" max="8711" width="15.625" style="1" customWidth="1"/>
    <col min="8712" max="8712" width="36.75" style="1" customWidth="1"/>
    <col min="8713" max="8713" width="11.125" style="1" customWidth="1"/>
    <col min="8714" max="8715" width="48.75" style="1" customWidth="1"/>
    <col min="8716" max="8716" width="20.5" style="1" customWidth="1"/>
    <col min="8717" max="8717" width="20.625" style="1" customWidth="1"/>
    <col min="8718" max="8718" width="10.75" style="1" customWidth="1"/>
    <col min="8719" max="8719" width="6.5" style="1" bestFit="1" customWidth="1"/>
    <col min="8720" max="8720" width="6.375" style="1" customWidth="1"/>
    <col min="8721" max="8721" width="10.125" style="1" bestFit="1" customWidth="1"/>
    <col min="8722" max="8960" width="8.75" style="1"/>
    <col min="8961" max="8961" width="4.5" style="1" customWidth="1"/>
    <col min="8962" max="8963" width="19.625" style="1" customWidth="1"/>
    <col min="8964" max="8964" width="83" style="1" customWidth="1"/>
    <col min="8965" max="8967" width="15.625" style="1" customWidth="1"/>
    <col min="8968" max="8968" width="36.75" style="1" customWidth="1"/>
    <col min="8969" max="8969" width="11.125" style="1" customWidth="1"/>
    <col min="8970" max="8971" width="48.75" style="1" customWidth="1"/>
    <col min="8972" max="8972" width="20.5" style="1" customWidth="1"/>
    <col min="8973" max="8973" width="20.625" style="1" customWidth="1"/>
    <col min="8974" max="8974" width="10.75" style="1" customWidth="1"/>
    <col min="8975" max="8975" width="6.5" style="1" bestFit="1" customWidth="1"/>
    <col min="8976" max="8976" width="6.375" style="1" customWidth="1"/>
    <col min="8977" max="8977" width="10.125" style="1" bestFit="1" customWidth="1"/>
    <col min="8978" max="9216" width="8.75" style="1"/>
    <col min="9217" max="9217" width="4.5" style="1" customWidth="1"/>
    <col min="9218" max="9219" width="19.625" style="1" customWidth="1"/>
    <col min="9220" max="9220" width="83" style="1" customWidth="1"/>
    <col min="9221" max="9223" width="15.625" style="1" customWidth="1"/>
    <col min="9224" max="9224" width="36.75" style="1" customWidth="1"/>
    <col min="9225" max="9225" width="11.125" style="1" customWidth="1"/>
    <col min="9226" max="9227" width="48.75" style="1" customWidth="1"/>
    <col min="9228" max="9228" width="20.5" style="1" customWidth="1"/>
    <col min="9229" max="9229" width="20.625" style="1" customWidth="1"/>
    <col min="9230" max="9230" width="10.75" style="1" customWidth="1"/>
    <col min="9231" max="9231" width="6.5" style="1" bestFit="1" customWidth="1"/>
    <col min="9232" max="9232" width="6.375" style="1" customWidth="1"/>
    <col min="9233" max="9233" width="10.125" style="1" bestFit="1" customWidth="1"/>
    <col min="9234" max="9472" width="8.75" style="1"/>
    <col min="9473" max="9473" width="4.5" style="1" customWidth="1"/>
    <col min="9474" max="9475" width="19.625" style="1" customWidth="1"/>
    <col min="9476" max="9476" width="83" style="1" customWidth="1"/>
    <col min="9477" max="9479" width="15.625" style="1" customWidth="1"/>
    <col min="9480" max="9480" width="36.75" style="1" customWidth="1"/>
    <col min="9481" max="9481" width="11.125" style="1" customWidth="1"/>
    <col min="9482" max="9483" width="48.75" style="1" customWidth="1"/>
    <col min="9484" max="9484" width="20.5" style="1" customWidth="1"/>
    <col min="9485" max="9485" width="20.625" style="1" customWidth="1"/>
    <col min="9486" max="9486" width="10.75" style="1" customWidth="1"/>
    <col min="9487" max="9487" width="6.5" style="1" bestFit="1" customWidth="1"/>
    <col min="9488" max="9488" width="6.375" style="1" customWidth="1"/>
    <col min="9489" max="9489" width="10.125" style="1" bestFit="1" customWidth="1"/>
    <col min="9490" max="9728" width="8.75" style="1"/>
    <col min="9729" max="9729" width="4.5" style="1" customWidth="1"/>
    <col min="9730" max="9731" width="19.625" style="1" customWidth="1"/>
    <col min="9732" max="9732" width="83" style="1" customWidth="1"/>
    <col min="9733" max="9735" width="15.625" style="1" customWidth="1"/>
    <col min="9736" max="9736" width="36.75" style="1" customWidth="1"/>
    <col min="9737" max="9737" width="11.125" style="1" customWidth="1"/>
    <col min="9738" max="9739" width="48.75" style="1" customWidth="1"/>
    <col min="9740" max="9740" width="20.5" style="1" customWidth="1"/>
    <col min="9741" max="9741" width="20.625" style="1" customWidth="1"/>
    <col min="9742" max="9742" width="10.75" style="1" customWidth="1"/>
    <col min="9743" max="9743" width="6.5" style="1" bestFit="1" customWidth="1"/>
    <col min="9744" max="9744" width="6.375" style="1" customWidth="1"/>
    <col min="9745" max="9745" width="10.125" style="1" bestFit="1" customWidth="1"/>
    <col min="9746" max="9984" width="8.75" style="1"/>
    <col min="9985" max="9985" width="4.5" style="1" customWidth="1"/>
    <col min="9986" max="9987" width="19.625" style="1" customWidth="1"/>
    <col min="9988" max="9988" width="83" style="1" customWidth="1"/>
    <col min="9989" max="9991" width="15.625" style="1" customWidth="1"/>
    <col min="9992" max="9992" width="36.75" style="1" customWidth="1"/>
    <col min="9993" max="9993" width="11.125" style="1" customWidth="1"/>
    <col min="9994" max="9995" width="48.75" style="1" customWidth="1"/>
    <col min="9996" max="9996" width="20.5" style="1" customWidth="1"/>
    <col min="9997" max="9997" width="20.625" style="1" customWidth="1"/>
    <col min="9998" max="9998" width="10.75" style="1" customWidth="1"/>
    <col min="9999" max="9999" width="6.5" style="1" bestFit="1" customWidth="1"/>
    <col min="10000" max="10000" width="6.375" style="1" customWidth="1"/>
    <col min="10001" max="10001" width="10.125" style="1" bestFit="1" customWidth="1"/>
    <col min="10002" max="10240" width="8.75" style="1"/>
    <col min="10241" max="10241" width="4.5" style="1" customWidth="1"/>
    <col min="10242" max="10243" width="19.625" style="1" customWidth="1"/>
    <col min="10244" max="10244" width="83" style="1" customWidth="1"/>
    <col min="10245" max="10247" width="15.625" style="1" customWidth="1"/>
    <col min="10248" max="10248" width="36.75" style="1" customWidth="1"/>
    <col min="10249" max="10249" width="11.125" style="1" customWidth="1"/>
    <col min="10250" max="10251" width="48.75" style="1" customWidth="1"/>
    <col min="10252" max="10252" width="20.5" style="1" customWidth="1"/>
    <col min="10253" max="10253" width="20.625" style="1" customWidth="1"/>
    <col min="10254" max="10254" width="10.75" style="1" customWidth="1"/>
    <col min="10255" max="10255" width="6.5" style="1" bestFit="1" customWidth="1"/>
    <col min="10256" max="10256" width="6.375" style="1" customWidth="1"/>
    <col min="10257" max="10257" width="10.125" style="1" bestFit="1" customWidth="1"/>
    <col min="10258" max="10496" width="8.75" style="1"/>
    <col min="10497" max="10497" width="4.5" style="1" customWidth="1"/>
    <col min="10498" max="10499" width="19.625" style="1" customWidth="1"/>
    <col min="10500" max="10500" width="83" style="1" customWidth="1"/>
    <col min="10501" max="10503" width="15.625" style="1" customWidth="1"/>
    <col min="10504" max="10504" width="36.75" style="1" customWidth="1"/>
    <col min="10505" max="10505" width="11.125" style="1" customWidth="1"/>
    <col min="10506" max="10507" width="48.75" style="1" customWidth="1"/>
    <col min="10508" max="10508" width="20.5" style="1" customWidth="1"/>
    <col min="10509" max="10509" width="20.625" style="1" customWidth="1"/>
    <col min="10510" max="10510" width="10.75" style="1" customWidth="1"/>
    <col min="10511" max="10511" width="6.5" style="1" bestFit="1" customWidth="1"/>
    <col min="10512" max="10512" width="6.375" style="1" customWidth="1"/>
    <col min="10513" max="10513" width="10.125" style="1" bestFit="1" customWidth="1"/>
    <col min="10514" max="10752" width="8.75" style="1"/>
    <col min="10753" max="10753" width="4.5" style="1" customWidth="1"/>
    <col min="10754" max="10755" width="19.625" style="1" customWidth="1"/>
    <col min="10756" max="10756" width="83" style="1" customWidth="1"/>
    <col min="10757" max="10759" width="15.625" style="1" customWidth="1"/>
    <col min="10760" max="10760" width="36.75" style="1" customWidth="1"/>
    <col min="10761" max="10761" width="11.125" style="1" customWidth="1"/>
    <col min="10762" max="10763" width="48.75" style="1" customWidth="1"/>
    <col min="10764" max="10764" width="20.5" style="1" customWidth="1"/>
    <col min="10765" max="10765" width="20.625" style="1" customWidth="1"/>
    <col min="10766" max="10766" width="10.75" style="1" customWidth="1"/>
    <col min="10767" max="10767" width="6.5" style="1" bestFit="1" customWidth="1"/>
    <col min="10768" max="10768" width="6.375" style="1" customWidth="1"/>
    <col min="10769" max="10769" width="10.125" style="1" bestFit="1" customWidth="1"/>
    <col min="10770" max="11008" width="8.75" style="1"/>
    <col min="11009" max="11009" width="4.5" style="1" customWidth="1"/>
    <col min="11010" max="11011" width="19.625" style="1" customWidth="1"/>
    <col min="11012" max="11012" width="83" style="1" customWidth="1"/>
    <col min="11013" max="11015" width="15.625" style="1" customWidth="1"/>
    <col min="11016" max="11016" width="36.75" style="1" customWidth="1"/>
    <col min="11017" max="11017" width="11.125" style="1" customWidth="1"/>
    <col min="11018" max="11019" width="48.75" style="1" customWidth="1"/>
    <col min="11020" max="11020" width="20.5" style="1" customWidth="1"/>
    <col min="11021" max="11021" width="20.625" style="1" customWidth="1"/>
    <col min="11022" max="11022" width="10.75" style="1" customWidth="1"/>
    <col min="11023" max="11023" width="6.5" style="1" bestFit="1" customWidth="1"/>
    <col min="11024" max="11024" width="6.375" style="1" customWidth="1"/>
    <col min="11025" max="11025" width="10.125" style="1" bestFit="1" customWidth="1"/>
    <col min="11026" max="11264" width="8.75" style="1"/>
    <col min="11265" max="11265" width="4.5" style="1" customWidth="1"/>
    <col min="11266" max="11267" width="19.625" style="1" customWidth="1"/>
    <col min="11268" max="11268" width="83" style="1" customWidth="1"/>
    <col min="11269" max="11271" width="15.625" style="1" customWidth="1"/>
    <col min="11272" max="11272" width="36.75" style="1" customWidth="1"/>
    <col min="11273" max="11273" width="11.125" style="1" customWidth="1"/>
    <col min="11274" max="11275" width="48.75" style="1" customWidth="1"/>
    <col min="11276" max="11276" width="20.5" style="1" customWidth="1"/>
    <col min="11277" max="11277" width="20.625" style="1" customWidth="1"/>
    <col min="11278" max="11278" width="10.75" style="1" customWidth="1"/>
    <col min="11279" max="11279" width="6.5" style="1" bestFit="1" customWidth="1"/>
    <col min="11280" max="11280" width="6.375" style="1" customWidth="1"/>
    <col min="11281" max="11281" width="10.125" style="1" bestFit="1" customWidth="1"/>
    <col min="11282" max="11520" width="8.75" style="1"/>
    <col min="11521" max="11521" width="4.5" style="1" customWidth="1"/>
    <col min="11522" max="11523" width="19.625" style="1" customWidth="1"/>
    <col min="11524" max="11524" width="83" style="1" customWidth="1"/>
    <col min="11525" max="11527" width="15.625" style="1" customWidth="1"/>
    <col min="11528" max="11528" width="36.75" style="1" customWidth="1"/>
    <col min="11529" max="11529" width="11.125" style="1" customWidth="1"/>
    <col min="11530" max="11531" width="48.75" style="1" customWidth="1"/>
    <col min="11532" max="11532" width="20.5" style="1" customWidth="1"/>
    <col min="11533" max="11533" width="20.625" style="1" customWidth="1"/>
    <col min="11534" max="11534" width="10.75" style="1" customWidth="1"/>
    <col min="11535" max="11535" width="6.5" style="1" bestFit="1" customWidth="1"/>
    <col min="11536" max="11536" width="6.375" style="1" customWidth="1"/>
    <col min="11537" max="11537" width="10.125" style="1" bestFit="1" customWidth="1"/>
    <col min="11538" max="11776" width="8.75" style="1"/>
    <col min="11777" max="11777" width="4.5" style="1" customWidth="1"/>
    <col min="11778" max="11779" width="19.625" style="1" customWidth="1"/>
    <col min="11780" max="11780" width="83" style="1" customWidth="1"/>
    <col min="11781" max="11783" width="15.625" style="1" customWidth="1"/>
    <col min="11784" max="11784" width="36.75" style="1" customWidth="1"/>
    <col min="11785" max="11785" width="11.125" style="1" customWidth="1"/>
    <col min="11786" max="11787" width="48.75" style="1" customWidth="1"/>
    <col min="11788" max="11788" width="20.5" style="1" customWidth="1"/>
    <col min="11789" max="11789" width="20.625" style="1" customWidth="1"/>
    <col min="11790" max="11790" width="10.75" style="1" customWidth="1"/>
    <col min="11791" max="11791" width="6.5" style="1" bestFit="1" customWidth="1"/>
    <col min="11792" max="11792" width="6.375" style="1" customWidth="1"/>
    <col min="11793" max="11793" width="10.125" style="1" bestFit="1" customWidth="1"/>
    <col min="11794" max="12032" width="8.75" style="1"/>
    <col min="12033" max="12033" width="4.5" style="1" customWidth="1"/>
    <col min="12034" max="12035" width="19.625" style="1" customWidth="1"/>
    <col min="12036" max="12036" width="83" style="1" customWidth="1"/>
    <col min="12037" max="12039" width="15.625" style="1" customWidth="1"/>
    <col min="12040" max="12040" width="36.75" style="1" customWidth="1"/>
    <col min="12041" max="12041" width="11.125" style="1" customWidth="1"/>
    <col min="12042" max="12043" width="48.75" style="1" customWidth="1"/>
    <col min="12044" max="12044" width="20.5" style="1" customWidth="1"/>
    <col min="12045" max="12045" width="20.625" style="1" customWidth="1"/>
    <col min="12046" max="12046" width="10.75" style="1" customWidth="1"/>
    <col min="12047" max="12047" width="6.5" style="1" bestFit="1" customWidth="1"/>
    <col min="12048" max="12048" width="6.375" style="1" customWidth="1"/>
    <col min="12049" max="12049" width="10.125" style="1" bestFit="1" customWidth="1"/>
    <col min="12050" max="12288" width="8.75" style="1"/>
    <col min="12289" max="12289" width="4.5" style="1" customWidth="1"/>
    <col min="12290" max="12291" width="19.625" style="1" customWidth="1"/>
    <col min="12292" max="12292" width="83" style="1" customWidth="1"/>
    <col min="12293" max="12295" width="15.625" style="1" customWidth="1"/>
    <col min="12296" max="12296" width="36.75" style="1" customWidth="1"/>
    <col min="12297" max="12297" width="11.125" style="1" customWidth="1"/>
    <col min="12298" max="12299" width="48.75" style="1" customWidth="1"/>
    <col min="12300" max="12300" width="20.5" style="1" customWidth="1"/>
    <col min="12301" max="12301" width="20.625" style="1" customWidth="1"/>
    <col min="12302" max="12302" width="10.75" style="1" customWidth="1"/>
    <col min="12303" max="12303" width="6.5" style="1" bestFit="1" customWidth="1"/>
    <col min="12304" max="12304" width="6.375" style="1" customWidth="1"/>
    <col min="12305" max="12305" width="10.125" style="1" bestFit="1" customWidth="1"/>
    <col min="12306" max="12544" width="8.75" style="1"/>
    <col min="12545" max="12545" width="4.5" style="1" customWidth="1"/>
    <col min="12546" max="12547" width="19.625" style="1" customWidth="1"/>
    <col min="12548" max="12548" width="83" style="1" customWidth="1"/>
    <col min="12549" max="12551" width="15.625" style="1" customWidth="1"/>
    <col min="12552" max="12552" width="36.75" style="1" customWidth="1"/>
    <col min="12553" max="12553" width="11.125" style="1" customWidth="1"/>
    <col min="12554" max="12555" width="48.75" style="1" customWidth="1"/>
    <col min="12556" max="12556" width="20.5" style="1" customWidth="1"/>
    <col min="12557" max="12557" width="20.625" style="1" customWidth="1"/>
    <col min="12558" max="12558" width="10.75" style="1" customWidth="1"/>
    <col min="12559" max="12559" width="6.5" style="1" bestFit="1" customWidth="1"/>
    <col min="12560" max="12560" width="6.375" style="1" customWidth="1"/>
    <col min="12561" max="12561" width="10.125" style="1" bestFit="1" customWidth="1"/>
    <col min="12562" max="12800" width="8.75" style="1"/>
    <col min="12801" max="12801" width="4.5" style="1" customWidth="1"/>
    <col min="12802" max="12803" width="19.625" style="1" customWidth="1"/>
    <col min="12804" max="12804" width="83" style="1" customWidth="1"/>
    <col min="12805" max="12807" width="15.625" style="1" customWidth="1"/>
    <col min="12808" max="12808" width="36.75" style="1" customWidth="1"/>
    <col min="12809" max="12809" width="11.125" style="1" customWidth="1"/>
    <col min="12810" max="12811" width="48.75" style="1" customWidth="1"/>
    <col min="12812" max="12812" width="20.5" style="1" customWidth="1"/>
    <col min="12813" max="12813" width="20.625" style="1" customWidth="1"/>
    <col min="12814" max="12814" width="10.75" style="1" customWidth="1"/>
    <col min="12815" max="12815" width="6.5" style="1" bestFit="1" customWidth="1"/>
    <col min="12816" max="12816" width="6.375" style="1" customWidth="1"/>
    <col min="12817" max="12817" width="10.125" style="1" bestFit="1" customWidth="1"/>
    <col min="12818" max="13056" width="8.75" style="1"/>
    <col min="13057" max="13057" width="4.5" style="1" customWidth="1"/>
    <col min="13058" max="13059" width="19.625" style="1" customWidth="1"/>
    <col min="13060" max="13060" width="83" style="1" customWidth="1"/>
    <col min="13061" max="13063" width="15.625" style="1" customWidth="1"/>
    <col min="13064" max="13064" width="36.75" style="1" customWidth="1"/>
    <col min="13065" max="13065" width="11.125" style="1" customWidth="1"/>
    <col min="13066" max="13067" width="48.75" style="1" customWidth="1"/>
    <col min="13068" max="13068" width="20.5" style="1" customWidth="1"/>
    <col min="13069" max="13069" width="20.625" style="1" customWidth="1"/>
    <col min="13070" max="13070" width="10.75" style="1" customWidth="1"/>
    <col min="13071" max="13071" width="6.5" style="1" bestFit="1" customWidth="1"/>
    <col min="13072" max="13072" width="6.375" style="1" customWidth="1"/>
    <col min="13073" max="13073" width="10.125" style="1" bestFit="1" customWidth="1"/>
    <col min="13074" max="13312" width="8.75" style="1"/>
    <col min="13313" max="13313" width="4.5" style="1" customWidth="1"/>
    <col min="13314" max="13315" width="19.625" style="1" customWidth="1"/>
    <col min="13316" max="13316" width="83" style="1" customWidth="1"/>
    <col min="13317" max="13319" width="15.625" style="1" customWidth="1"/>
    <col min="13320" max="13320" width="36.75" style="1" customWidth="1"/>
    <col min="13321" max="13321" width="11.125" style="1" customWidth="1"/>
    <col min="13322" max="13323" width="48.75" style="1" customWidth="1"/>
    <col min="13324" max="13324" width="20.5" style="1" customWidth="1"/>
    <col min="13325" max="13325" width="20.625" style="1" customWidth="1"/>
    <col min="13326" max="13326" width="10.75" style="1" customWidth="1"/>
    <col min="13327" max="13327" width="6.5" style="1" bestFit="1" customWidth="1"/>
    <col min="13328" max="13328" width="6.375" style="1" customWidth="1"/>
    <col min="13329" max="13329" width="10.125" style="1" bestFit="1" customWidth="1"/>
    <col min="13330" max="13568" width="8.75" style="1"/>
    <col min="13569" max="13569" width="4.5" style="1" customWidth="1"/>
    <col min="13570" max="13571" width="19.625" style="1" customWidth="1"/>
    <col min="13572" max="13572" width="83" style="1" customWidth="1"/>
    <col min="13573" max="13575" width="15.625" style="1" customWidth="1"/>
    <col min="13576" max="13576" width="36.75" style="1" customWidth="1"/>
    <col min="13577" max="13577" width="11.125" style="1" customWidth="1"/>
    <col min="13578" max="13579" width="48.75" style="1" customWidth="1"/>
    <col min="13580" max="13580" width="20.5" style="1" customWidth="1"/>
    <col min="13581" max="13581" width="20.625" style="1" customWidth="1"/>
    <col min="13582" max="13582" width="10.75" style="1" customWidth="1"/>
    <col min="13583" max="13583" width="6.5" style="1" bestFit="1" customWidth="1"/>
    <col min="13584" max="13584" width="6.375" style="1" customWidth="1"/>
    <col min="13585" max="13585" width="10.125" style="1" bestFit="1" customWidth="1"/>
    <col min="13586" max="13824" width="8.75" style="1"/>
    <col min="13825" max="13825" width="4.5" style="1" customWidth="1"/>
    <col min="13826" max="13827" width="19.625" style="1" customWidth="1"/>
    <col min="13828" max="13828" width="83" style="1" customWidth="1"/>
    <col min="13829" max="13831" width="15.625" style="1" customWidth="1"/>
    <col min="13832" max="13832" width="36.75" style="1" customWidth="1"/>
    <col min="13833" max="13833" width="11.125" style="1" customWidth="1"/>
    <col min="13834" max="13835" width="48.75" style="1" customWidth="1"/>
    <col min="13836" max="13836" width="20.5" style="1" customWidth="1"/>
    <col min="13837" max="13837" width="20.625" style="1" customWidth="1"/>
    <col min="13838" max="13838" width="10.75" style="1" customWidth="1"/>
    <col min="13839" max="13839" width="6.5" style="1" bestFit="1" customWidth="1"/>
    <col min="13840" max="13840" width="6.375" style="1" customWidth="1"/>
    <col min="13841" max="13841" width="10.125" style="1" bestFit="1" customWidth="1"/>
    <col min="13842" max="14080" width="8.75" style="1"/>
    <col min="14081" max="14081" width="4.5" style="1" customWidth="1"/>
    <col min="14082" max="14083" width="19.625" style="1" customWidth="1"/>
    <col min="14084" max="14084" width="83" style="1" customWidth="1"/>
    <col min="14085" max="14087" width="15.625" style="1" customWidth="1"/>
    <col min="14088" max="14088" width="36.75" style="1" customWidth="1"/>
    <col min="14089" max="14089" width="11.125" style="1" customWidth="1"/>
    <col min="14090" max="14091" width="48.75" style="1" customWidth="1"/>
    <col min="14092" max="14092" width="20.5" style="1" customWidth="1"/>
    <col min="14093" max="14093" width="20.625" style="1" customWidth="1"/>
    <col min="14094" max="14094" width="10.75" style="1" customWidth="1"/>
    <col min="14095" max="14095" width="6.5" style="1" bestFit="1" customWidth="1"/>
    <col min="14096" max="14096" width="6.375" style="1" customWidth="1"/>
    <col min="14097" max="14097" width="10.125" style="1" bestFit="1" customWidth="1"/>
    <col min="14098" max="14336" width="8.75" style="1"/>
    <col min="14337" max="14337" width="4.5" style="1" customWidth="1"/>
    <col min="14338" max="14339" width="19.625" style="1" customWidth="1"/>
    <col min="14340" max="14340" width="83" style="1" customWidth="1"/>
    <col min="14341" max="14343" width="15.625" style="1" customWidth="1"/>
    <col min="14344" max="14344" width="36.75" style="1" customWidth="1"/>
    <col min="14345" max="14345" width="11.125" style="1" customWidth="1"/>
    <col min="14346" max="14347" width="48.75" style="1" customWidth="1"/>
    <col min="14348" max="14348" width="20.5" style="1" customWidth="1"/>
    <col min="14349" max="14349" width="20.625" style="1" customWidth="1"/>
    <col min="14350" max="14350" width="10.75" style="1" customWidth="1"/>
    <col min="14351" max="14351" width="6.5" style="1" bestFit="1" customWidth="1"/>
    <col min="14352" max="14352" width="6.375" style="1" customWidth="1"/>
    <col min="14353" max="14353" width="10.125" style="1" bestFit="1" customWidth="1"/>
    <col min="14354" max="14592" width="8.75" style="1"/>
    <col min="14593" max="14593" width="4.5" style="1" customWidth="1"/>
    <col min="14594" max="14595" width="19.625" style="1" customWidth="1"/>
    <col min="14596" max="14596" width="83" style="1" customWidth="1"/>
    <col min="14597" max="14599" width="15.625" style="1" customWidth="1"/>
    <col min="14600" max="14600" width="36.75" style="1" customWidth="1"/>
    <col min="14601" max="14601" width="11.125" style="1" customWidth="1"/>
    <col min="14602" max="14603" width="48.75" style="1" customWidth="1"/>
    <col min="14604" max="14604" width="20.5" style="1" customWidth="1"/>
    <col min="14605" max="14605" width="20.625" style="1" customWidth="1"/>
    <col min="14606" max="14606" width="10.75" style="1" customWidth="1"/>
    <col min="14607" max="14607" width="6.5" style="1" bestFit="1" customWidth="1"/>
    <col min="14608" max="14608" width="6.375" style="1" customWidth="1"/>
    <col min="14609" max="14609" width="10.125" style="1" bestFit="1" customWidth="1"/>
    <col min="14610" max="14848" width="8.75" style="1"/>
    <col min="14849" max="14849" width="4.5" style="1" customWidth="1"/>
    <col min="14850" max="14851" width="19.625" style="1" customWidth="1"/>
    <col min="14852" max="14852" width="83" style="1" customWidth="1"/>
    <col min="14853" max="14855" width="15.625" style="1" customWidth="1"/>
    <col min="14856" max="14856" width="36.75" style="1" customWidth="1"/>
    <col min="14857" max="14857" width="11.125" style="1" customWidth="1"/>
    <col min="14858" max="14859" width="48.75" style="1" customWidth="1"/>
    <col min="14860" max="14860" width="20.5" style="1" customWidth="1"/>
    <col min="14861" max="14861" width="20.625" style="1" customWidth="1"/>
    <col min="14862" max="14862" width="10.75" style="1" customWidth="1"/>
    <col min="14863" max="14863" width="6.5" style="1" bestFit="1" customWidth="1"/>
    <col min="14864" max="14864" width="6.375" style="1" customWidth="1"/>
    <col min="14865" max="14865" width="10.125" style="1" bestFit="1" customWidth="1"/>
    <col min="14866" max="15104" width="8.75" style="1"/>
    <col min="15105" max="15105" width="4.5" style="1" customWidth="1"/>
    <col min="15106" max="15107" width="19.625" style="1" customWidth="1"/>
    <col min="15108" max="15108" width="83" style="1" customWidth="1"/>
    <col min="15109" max="15111" width="15.625" style="1" customWidth="1"/>
    <col min="15112" max="15112" width="36.75" style="1" customWidth="1"/>
    <col min="15113" max="15113" width="11.125" style="1" customWidth="1"/>
    <col min="15114" max="15115" width="48.75" style="1" customWidth="1"/>
    <col min="15116" max="15116" width="20.5" style="1" customWidth="1"/>
    <col min="15117" max="15117" width="20.625" style="1" customWidth="1"/>
    <col min="15118" max="15118" width="10.75" style="1" customWidth="1"/>
    <col min="15119" max="15119" width="6.5" style="1" bestFit="1" customWidth="1"/>
    <col min="15120" max="15120" width="6.375" style="1" customWidth="1"/>
    <col min="15121" max="15121" width="10.125" style="1" bestFit="1" customWidth="1"/>
    <col min="15122" max="15360" width="8.75" style="1"/>
    <col min="15361" max="15361" width="4.5" style="1" customWidth="1"/>
    <col min="15362" max="15363" width="19.625" style="1" customWidth="1"/>
    <col min="15364" max="15364" width="83" style="1" customWidth="1"/>
    <col min="15365" max="15367" width="15.625" style="1" customWidth="1"/>
    <col min="15368" max="15368" width="36.75" style="1" customWidth="1"/>
    <col min="15369" max="15369" width="11.125" style="1" customWidth="1"/>
    <col min="15370" max="15371" width="48.75" style="1" customWidth="1"/>
    <col min="15372" max="15372" width="20.5" style="1" customWidth="1"/>
    <col min="15373" max="15373" width="20.625" style="1" customWidth="1"/>
    <col min="15374" max="15374" width="10.75" style="1" customWidth="1"/>
    <col min="15375" max="15375" width="6.5" style="1" bestFit="1" customWidth="1"/>
    <col min="15376" max="15376" width="6.375" style="1" customWidth="1"/>
    <col min="15377" max="15377" width="10.125" style="1" bestFit="1" customWidth="1"/>
    <col min="15378" max="15616" width="8.75" style="1"/>
    <col min="15617" max="15617" width="4.5" style="1" customWidth="1"/>
    <col min="15618" max="15619" width="19.625" style="1" customWidth="1"/>
    <col min="15620" max="15620" width="83" style="1" customWidth="1"/>
    <col min="15621" max="15623" width="15.625" style="1" customWidth="1"/>
    <col min="15624" max="15624" width="36.75" style="1" customWidth="1"/>
    <col min="15625" max="15625" width="11.125" style="1" customWidth="1"/>
    <col min="15626" max="15627" width="48.75" style="1" customWidth="1"/>
    <col min="15628" max="15628" width="20.5" style="1" customWidth="1"/>
    <col min="15629" max="15629" width="20.625" style="1" customWidth="1"/>
    <col min="15630" max="15630" width="10.75" style="1" customWidth="1"/>
    <col min="15631" max="15631" width="6.5" style="1" bestFit="1" customWidth="1"/>
    <col min="15632" max="15632" width="6.375" style="1" customWidth="1"/>
    <col min="15633" max="15633" width="10.125" style="1" bestFit="1" customWidth="1"/>
    <col min="15634" max="15872" width="8.75" style="1"/>
    <col min="15873" max="15873" width="4.5" style="1" customWidth="1"/>
    <col min="15874" max="15875" width="19.625" style="1" customWidth="1"/>
    <col min="15876" max="15876" width="83" style="1" customWidth="1"/>
    <col min="15877" max="15879" width="15.625" style="1" customWidth="1"/>
    <col min="15880" max="15880" width="36.75" style="1" customWidth="1"/>
    <col min="15881" max="15881" width="11.125" style="1" customWidth="1"/>
    <col min="15882" max="15883" width="48.75" style="1" customWidth="1"/>
    <col min="15884" max="15884" width="20.5" style="1" customWidth="1"/>
    <col min="15885" max="15885" width="20.625" style="1" customWidth="1"/>
    <col min="15886" max="15886" width="10.75" style="1" customWidth="1"/>
    <col min="15887" max="15887" width="6.5" style="1" bestFit="1" customWidth="1"/>
    <col min="15888" max="15888" width="6.375" style="1" customWidth="1"/>
    <col min="15889" max="15889" width="10.125" style="1" bestFit="1" customWidth="1"/>
    <col min="15890" max="16128" width="8.75" style="1"/>
    <col min="16129" max="16129" width="4.5" style="1" customWidth="1"/>
    <col min="16130" max="16131" width="19.625" style="1" customWidth="1"/>
    <col min="16132" max="16132" width="83" style="1" customWidth="1"/>
    <col min="16133" max="16135" width="15.625" style="1" customWidth="1"/>
    <col min="16136" max="16136" width="36.75" style="1" customWidth="1"/>
    <col min="16137" max="16137" width="11.125" style="1" customWidth="1"/>
    <col min="16138" max="16139" width="48.75" style="1" customWidth="1"/>
    <col min="16140" max="16140" width="20.5" style="1" customWidth="1"/>
    <col min="16141" max="16141" width="20.625" style="1" customWidth="1"/>
    <col min="16142" max="16142" width="10.75" style="1" customWidth="1"/>
    <col min="16143" max="16143" width="6.5" style="1" bestFit="1" customWidth="1"/>
    <col min="16144" max="16144" width="6.375" style="1" customWidth="1"/>
    <col min="16145" max="16145" width="10.125" style="1" bestFit="1" customWidth="1"/>
    <col min="16146" max="16384" width="8.75" style="1"/>
  </cols>
  <sheetData>
    <row r="1" spans="1:16" ht="15" thickBot="1"/>
    <row r="2" spans="1:16" ht="20.25">
      <c r="A2" s="2"/>
      <c r="B2" s="3"/>
      <c r="C2" s="4"/>
      <c r="D2" s="77" t="s">
        <v>0</v>
      </c>
      <c r="E2" s="78"/>
      <c r="F2" s="78"/>
      <c r="G2" s="78"/>
      <c r="H2" s="78"/>
      <c r="I2" s="2"/>
      <c r="J2" s="2"/>
      <c r="K2" s="2"/>
      <c r="L2" s="2"/>
      <c r="M2" s="2"/>
      <c r="N2" s="2"/>
      <c r="O2" s="2"/>
      <c r="P2" s="2"/>
    </row>
    <row r="3" spans="1:16" ht="26.25">
      <c r="A3" s="5"/>
      <c r="B3" s="79" t="s">
        <v>1</v>
      </c>
      <c r="C3" s="80"/>
      <c r="D3" s="80"/>
      <c r="E3" s="80"/>
      <c r="F3" s="80"/>
      <c r="G3" s="80"/>
      <c r="H3" s="80"/>
      <c r="I3" s="5"/>
      <c r="J3" s="5"/>
      <c r="K3" s="5"/>
      <c r="L3" s="5"/>
      <c r="M3" s="5"/>
      <c r="N3" s="5"/>
      <c r="O3" s="5"/>
      <c r="P3" s="5"/>
    </row>
    <row r="4" spans="1:16" ht="26.25">
      <c r="A4" s="5"/>
      <c r="B4" s="79" t="s">
        <v>237</v>
      </c>
      <c r="C4" s="80"/>
      <c r="D4" s="80"/>
      <c r="E4" s="80"/>
      <c r="F4" s="80"/>
      <c r="G4" s="80"/>
      <c r="H4" s="80"/>
      <c r="I4" s="5"/>
      <c r="J4" s="5"/>
      <c r="K4" s="5"/>
      <c r="L4" s="5"/>
      <c r="M4" s="5"/>
      <c r="N4" s="5"/>
      <c r="O4" s="5"/>
      <c r="P4" s="5"/>
    </row>
    <row r="5" spans="1:16" ht="26.25">
      <c r="A5" s="5"/>
      <c r="B5" s="79" t="s">
        <v>2</v>
      </c>
      <c r="C5" s="80"/>
      <c r="D5" s="80"/>
      <c r="E5" s="80"/>
      <c r="F5" s="80"/>
      <c r="G5" s="80"/>
      <c r="H5" s="80"/>
      <c r="I5" s="5"/>
      <c r="J5" s="5"/>
      <c r="K5" s="5"/>
      <c r="L5" s="5"/>
      <c r="M5" s="5"/>
      <c r="N5" s="5"/>
      <c r="O5" s="5"/>
      <c r="P5" s="5"/>
    </row>
    <row r="6" spans="1:16" ht="15.75">
      <c r="A6" s="6"/>
      <c r="B6" s="7"/>
      <c r="C6" s="8"/>
      <c r="D6" s="9"/>
      <c r="E6" s="9"/>
      <c r="F6" s="9"/>
      <c r="G6" s="9"/>
      <c r="H6" s="9"/>
      <c r="I6" s="6"/>
      <c r="J6" s="6"/>
      <c r="K6" s="6"/>
      <c r="L6" s="6" t="s">
        <v>4</v>
      </c>
      <c r="M6" s="6" t="s">
        <v>5</v>
      </c>
      <c r="N6" s="6"/>
      <c r="O6" s="6"/>
      <c r="P6" s="6"/>
    </row>
    <row r="7" spans="1:16" ht="49.15" customHeight="1">
      <c r="B7" s="10" t="s">
        <v>3</v>
      </c>
      <c r="C7" s="11" t="s">
        <v>6</v>
      </c>
      <c r="D7" s="11" t="s">
        <v>7</v>
      </c>
      <c r="E7" s="11" t="s">
        <v>8</v>
      </c>
      <c r="F7" s="11" t="s">
        <v>4</v>
      </c>
      <c r="G7" s="11" t="s">
        <v>9</v>
      </c>
      <c r="H7" s="11"/>
      <c r="L7" s="12">
        <f>F22</f>
        <v>14351000</v>
      </c>
      <c r="M7" s="12">
        <f>G22</f>
        <v>57036</v>
      </c>
    </row>
    <row r="8" spans="1:16" ht="39" customHeight="1">
      <c r="B8" s="81" t="s">
        <v>10</v>
      </c>
      <c r="C8" s="82" t="s">
        <v>11</v>
      </c>
      <c r="D8" s="14" t="s">
        <v>12</v>
      </c>
      <c r="E8" s="15"/>
      <c r="F8" s="16">
        <v>5000</v>
      </c>
      <c r="G8" s="16"/>
      <c r="H8" s="13"/>
      <c r="L8" s="12">
        <f>F96</f>
        <v>67803457</v>
      </c>
      <c r="M8" s="12">
        <f>G96</f>
        <v>31571808</v>
      </c>
    </row>
    <row r="9" spans="1:16" ht="38.25">
      <c r="B9" s="81"/>
      <c r="C9" s="82"/>
      <c r="D9" s="17" t="s">
        <v>13</v>
      </c>
      <c r="E9" s="15"/>
      <c r="F9" s="16">
        <v>10000</v>
      </c>
      <c r="G9" s="16"/>
      <c r="H9" s="13"/>
      <c r="L9" s="12">
        <f>F119</f>
        <v>12781477</v>
      </c>
      <c r="M9" s="12">
        <f>G119</f>
        <v>4584741</v>
      </c>
    </row>
    <row r="10" spans="1:16" ht="25.5">
      <c r="B10" s="81"/>
      <c r="C10" s="82"/>
      <c r="D10" s="17" t="s">
        <v>14</v>
      </c>
      <c r="E10" s="15"/>
      <c r="F10" s="16">
        <v>30000</v>
      </c>
      <c r="G10" s="16"/>
      <c r="H10" s="13"/>
      <c r="L10" s="12">
        <f>F137</f>
        <v>8764910</v>
      </c>
      <c r="M10" s="12">
        <f>G137</f>
        <v>756195</v>
      </c>
    </row>
    <row r="11" spans="1:16" ht="25.5">
      <c r="B11" s="81"/>
      <c r="C11" s="82"/>
      <c r="D11" s="17" t="s">
        <v>15</v>
      </c>
      <c r="E11" s="15"/>
      <c r="F11" s="16">
        <v>30000</v>
      </c>
      <c r="G11" s="16"/>
      <c r="H11" s="13"/>
      <c r="L11" s="12">
        <f>F152</f>
        <v>7277000</v>
      </c>
      <c r="M11" s="12">
        <f>G152</f>
        <v>40000</v>
      </c>
    </row>
    <row r="12" spans="1:16" ht="31.15" customHeight="1">
      <c r="B12" s="81"/>
      <c r="C12" s="82"/>
      <c r="D12" s="17" t="s">
        <v>16</v>
      </c>
      <c r="E12" s="15"/>
      <c r="F12" s="16">
        <v>36000</v>
      </c>
      <c r="G12" s="16"/>
      <c r="H12" s="13"/>
      <c r="L12" s="12">
        <f>F174</f>
        <v>980000</v>
      </c>
      <c r="M12" s="12">
        <f>G174</f>
        <v>0</v>
      </c>
    </row>
    <row r="13" spans="1:16" ht="25.5">
      <c r="B13" s="81"/>
      <c r="C13" s="82" t="s">
        <v>17</v>
      </c>
      <c r="D13" s="17" t="s">
        <v>18</v>
      </c>
      <c r="E13" s="15" t="s">
        <v>19</v>
      </c>
      <c r="F13" s="16">
        <v>10000</v>
      </c>
      <c r="G13" s="16">
        <v>57036</v>
      </c>
      <c r="H13" s="13"/>
      <c r="L13" s="12">
        <f>F194</f>
        <v>1786278</v>
      </c>
      <c r="M13" s="12">
        <f>G194</f>
        <v>829007</v>
      </c>
    </row>
    <row r="14" spans="1:16" ht="178.5">
      <c r="B14" s="81"/>
      <c r="C14" s="82"/>
      <c r="D14" s="17" t="s">
        <v>20</v>
      </c>
      <c r="E14" s="15" t="s">
        <v>21</v>
      </c>
      <c r="F14" s="16">
        <v>30000</v>
      </c>
      <c r="G14" s="16"/>
      <c r="H14" s="13"/>
      <c r="J14" s="18" t="s">
        <v>22</v>
      </c>
      <c r="K14" s="18"/>
      <c r="L14" s="19">
        <f>SUM(L7:L13)</f>
        <v>113744122</v>
      </c>
      <c r="M14" s="19">
        <f>SUM(M7:M13)</f>
        <v>37838787</v>
      </c>
    </row>
    <row r="15" spans="1:16" ht="25.5">
      <c r="B15" s="81"/>
      <c r="C15" s="82"/>
      <c r="D15" s="17" t="s">
        <v>23</v>
      </c>
      <c r="E15" s="15"/>
      <c r="F15" s="16">
        <v>2000000</v>
      </c>
      <c r="G15" s="16"/>
      <c r="H15" s="13"/>
    </row>
    <row r="16" spans="1:16">
      <c r="B16" s="81"/>
      <c r="C16" s="82" t="s">
        <v>24</v>
      </c>
      <c r="D16" s="14" t="s">
        <v>25</v>
      </c>
      <c r="E16" s="15"/>
      <c r="F16" s="16">
        <v>4000000</v>
      </c>
      <c r="G16" s="16"/>
      <c r="H16" s="13"/>
    </row>
    <row r="17" spans="2:8" ht="165.75">
      <c r="B17" s="81"/>
      <c r="C17" s="82"/>
      <c r="D17" s="14" t="s">
        <v>26</v>
      </c>
      <c r="E17" s="15" t="s">
        <v>27</v>
      </c>
      <c r="F17" s="16">
        <v>2000000</v>
      </c>
      <c r="G17" s="16"/>
      <c r="H17" s="13"/>
    </row>
    <row r="18" spans="2:8" ht="51">
      <c r="B18" s="81"/>
      <c r="C18" s="82"/>
      <c r="D18" s="14" t="s">
        <v>28</v>
      </c>
      <c r="E18" s="15"/>
      <c r="F18" s="16">
        <v>100000</v>
      </c>
      <c r="G18" s="16"/>
      <c r="H18" s="13"/>
    </row>
    <row r="19" spans="2:8" ht="38.25">
      <c r="B19" s="81"/>
      <c r="C19" s="82"/>
      <c r="D19" s="14" t="s">
        <v>29</v>
      </c>
      <c r="E19" s="15"/>
      <c r="F19" s="16">
        <v>100000</v>
      </c>
      <c r="G19" s="16"/>
      <c r="H19" s="13"/>
    </row>
    <row r="20" spans="2:8" ht="25.5">
      <c r="B20" s="81"/>
      <c r="C20" s="82"/>
      <c r="D20" s="14" t="s">
        <v>30</v>
      </c>
      <c r="E20" s="15"/>
      <c r="F20" s="16">
        <v>4000000</v>
      </c>
      <c r="G20" s="16"/>
      <c r="H20" s="13"/>
    </row>
    <row r="21" spans="2:8">
      <c r="B21" s="81"/>
      <c r="C21" s="82"/>
      <c r="D21" s="14" t="s">
        <v>31</v>
      </c>
      <c r="E21" s="15"/>
      <c r="F21" s="16">
        <v>2000000</v>
      </c>
      <c r="G21" s="16"/>
      <c r="H21" s="13"/>
    </row>
    <row r="22" spans="2:8">
      <c r="B22" s="83" t="s">
        <v>22</v>
      </c>
      <c r="C22" s="84"/>
      <c r="D22" s="84"/>
      <c r="E22" s="85"/>
      <c r="F22" s="20">
        <f>SUM(F8:F21)</f>
        <v>14351000</v>
      </c>
      <c r="G22" s="20">
        <f>SUM(G8:G21)</f>
        <v>57036</v>
      </c>
      <c r="H22" s="13"/>
    </row>
    <row r="23" spans="2:8" ht="127.5">
      <c r="B23" s="86" t="s">
        <v>32</v>
      </c>
      <c r="C23" s="87" t="s">
        <v>33</v>
      </c>
      <c r="D23" s="21" t="s">
        <v>34</v>
      </c>
      <c r="E23" s="22" t="s">
        <v>35</v>
      </c>
      <c r="F23" s="23">
        <v>1000000</v>
      </c>
      <c r="G23" s="23">
        <f>62880+90120+12000+110000</f>
        <v>275000</v>
      </c>
      <c r="H23" s="24"/>
    </row>
    <row r="24" spans="2:8" ht="51">
      <c r="B24" s="86"/>
      <c r="C24" s="88"/>
      <c r="D24" s="21" t="s">
        <v>36</v>
      </c>
      <c r="E24" s="22" t="s">
        <v>19</v>
      </c>
      <c r="F24" s="23">
        <v>11951839</v>
      </c>
      <c r="G24" s="23">
        <v>11951839</v>
      </c>
      <c r="H24" s="24"/>
    </row>
    <row r="25" spans="2:8">
      <c r="B25" s="86"/>
      <c r="C25" s="88"/>
      <c r="D25" s="21" t="s">
        <v>37</v>
      </c>
      <c r="E25" s="22"/>
      <c r="F25" s="23">
        <v>1500000</v>
      </c>
      <c r="G25" s="23"/>
      <c r="H25" s="24"/>
    </row>
    <row r="26" spans="2:8" ht="25.5">
      <c r="B26" s="86"/>
      <c r="C26" s="88"/>
      <c r="D26" s="21" t="s">
        <v>38</v>
      </c>
      <c r="E26" s="22" t="s">
        <v>39</v>
      </c>
      <c r="F26" s="23">
        <v>270621</v>
      </c>
      <c r="G26" s="23">
        <v>384154</v>
      </c>
      <c r="H26" s="24"/>
    </row>
    <row r="27" spans="2:8" ht="352.9" customHeight="1">
      <c r="B27" s="86"/>
      <c r="C27" s="88"/>
      <c r="D27" s="25" t="s">
        <v>40</v>
      </c>
      <c r="E27" s="26" t="s">
        <v>41</v>
      </c>
      <c r="F27" s="23">
        <v>5500000</v>
      </c>
      <c r="G27" s="23">
        <f>7620+11760+17700+43680+1215423+35000+29100+38700+42800+34000+43200+40700+80300+1022830+27000+32000+47280+67102+4659416+1164513+37582</f>
        <v>8697706</v>
      </c>
      <c r="H27" s="24"/>
    </row>
    <row r="28" spans="2:8">
      <c r="B28" s="86"/>
      <c r="C28" s="88"/>
      <c r="D28" s="27" t="s">
        <v>42</v>
      </c>
      <c r="E28" s="28" t="s">
        <v>43</v>
      </c>
      <c r="F28" s="29">
        <v>112300</v>
      </c>
      <c r="G28" s="29">
        <v>112300</v>
      </c>
      <c r="H28" s="30"/>
    </row>
    <row r="29" spans="2:8" ht="25.5">
      <c r="B29" s="86"/>
      <c r="C29" s="88"/>
      <c r="D29" s="31" t="s">
        <v>44</v>
      </c>
      <c r="E29" s="28" t="s">
        <v>45</v>
      </c>
      <c r="F29" s="29">
        <f>209933+362856</f>
        <v>572789</v>
      </c>
      <c r="G29" s="29">
        <f>209933+362856</f>
        <v>572789</v>
      </c>
      <c r="H29" s="30"/>
    </row>
    <row r="30" spans="2:8">
      <c r="B30" s="86"/>
      <c r="C30" s="89"/>
      <c r="D30" s="75" t="s">
        <v>46</v>
      </c>
      <c r="E30" s="32" t="s">
        <v>43</v>
      </c>
      <c r="F30" s="29">
        <v>112299</v>
      </c>
      <c r="G30" s="29">
        <v>112299</v>
      </c>
      <c r="H30" s="30"/>
    </row>
    <row r="31" spans="2:8">
      <c r="B31" s="86"/>
      <c r="C31" s="89"/>
      <c r="D31" s="75" t="s">
        <v>47</v>
      </c>
      <c r="E31" s="32" t="s">
        <v>43</v>
      </c>
      <c r="F31" s="29">
        <v>101600</v>
      </c>
      <c r="G31" s="29">
        <v>101600</v>
      </c>
      <c r="H31" s="30"/>
    </row>
    <row r="32" spans="2:8" ht="25.5">
      <c r="B32" s="86"/>
      <c r="C32" s="89"/>
      <c r="D32" s="75" t="s">
        <v>48</v>
      </c>
      <c r="E32" s="32" t="s">
        <v>43</v>
      </c>
      <c r="F32" s="29">
        <v>414024</v>
      </c>
      <c r="G32" s="29">
        <v>414024</v>
      </c>
      <c r="H32" s="30"/>
    </row>
    <row r="33" spans="2:8" ht="25.5">
      <c r="B33" s="86"/>
      <c r="C33" s="88"/>
      <c r="D33" s="76" t="s">
        <v>49</v>
      </c>
      <c r="E33" s="32" t="s">
        <v>43</v>
      </c>
      <c r="F33" s="29">
        <v>1955749</v>
      </c>
      <c r="G33" s="29">
        <v>1955749</v>
      </c>
      <c r="H33" s="30"/>
    </row>
    <row r="34" spans="2:8" ht="25.5">
      <c r="B34" s="86"/>
      <c r="C34" s="88"/>
      <c r="D34" s="33" t="s">
        <v>50</v>
      </c>
      <c r="E34" s="22" t="s">
        <v>51</v>
      </c>
      <c r="F34" s="23">
        <v>2300000</v>
      </c>
      <c r="G34" s="23">
        <f>83598</f>
        <v>83598</v>
      </c>
      <c r="H34" s="24"/>
    </row>
    <row r="35" spans="2:8" ht="242.25">
      <c r="B35" s="86"/>
      <c r="C35" s="88"/>
      <c r="D35" s="33" t="s">
        <v>52</v>
      </c>
      <c r="E35" s="26" t="s">
        <v>53</v>
      </c>
      <c r="F35" s="23">
        <v>1900000</v>
      </c>
      <c r="G35" s="23">
        <f>15216+21600+26580+18180+43200+28171+1108472+46000+54000+37400+32000+68300+101600+35760+52560+45480+1561158+87999</f>
        <v>3383676</v>
      </c>
      <c r="H35" s="24"/>
    </row>
    <row r="36" spans="2:8" ht="178.5">
      <c r="B36" s="86"/>
      <c r="C36" s="88"/>
      <c r="D36" s="21" t="s">
        <v>54</v>
      </c>
      <c r="E36" s="26" t="s">
        <v>55</v>
      </c>
      <c r="F36" s="23">
        <v>1200000</v>
      </c>
      <c r="G36" s="23">
        <f>8340+33000+57900+53000+35600+21000+28000+83598+40200+77520+46620+65999</f>
        <v>550777</v>
      </c>
      <c r="H36" s="24"/>
    </row>
    <row r="37" spans="2:8" ht="25.5">
      <c r="B37" s="86"/>
      <c r="C37" s="88"/>
      <c r="D37" s="34" t="s">
        <v>56</v>
      </c>
      <c r="E37" s="28" t="s">
        <v>45</v>
      </c>
      <c r="F37" s="29">
        <f>163160+271692</f>
        <v>434852</v>
      </c>
      <c r="G37" s="29">
        <f>163160+271692</f>
        <v>434852</v>
      </c>
      <c r="H37" s="30"/>
    </row>
    <row r="38" spans="2:8">
      <c r="B38" s="86"/>
      <c r="C38" s="88"/>
      <c r="D38" s="21" t="s">
        <v>57</v>
      </c>
      <c r="E38" s="22"/>
      <c r="F38" s="23">
        <v>1200000</v>
      </c>
      <c r="G38" s="23"/>
      <c r="H38" s="24"/>
    </row>
    <row r="39" spans="2:8" ht="25.5">
      <c r="B39" s="86"/>
      <c r="C39" s="88"/>
      <c r="D39" s="21" t="s">
        <v>58</v>
      </c>
      <c r="E39" s="22" t="s">
        <v>51</v>
      </c>
      <c r="F39" s="23">
        <v>400000</v>
      </c>
      <c r="G39" s="23">
        <f>11520</f>
        <v>11520</v>
      </c>
      <c r="H39" s="24"/>
    </row>
    <row r="40" spans="2:8">
      <c r="B40" s="86"/>
      <c r="C40" s="88"/>
      <c r="D40" s="21" t="s">
        <v>59</v>
      </c>
      <c r="E40" s="22" t="s">
        <v>43</v>
      </c>
      <c r="F40" s="23">
        <v>50000</v>
      </c>
      <c r="G40" s="23">
        <v>41222</v>
      </c>
      <c r="H40" s="24"/>
    </row>
    <row r="41" spans="2:8" ht="38.25">
      <c r="B41" s="86"/>
      <c r="C41" s="88"/>
      <c r="D41" s="21" t="s">
        <v>60</v>
      </c>
      <c r="E41" s="22" t="s">
        <v>43</v>
      </c>
      <c r="F41" s="23">
        <v>59400</v>
      </c>
      <c r="G41" s="23">
        <v>59400</v>
      </c>
      <c r="H41" s="24"/>
    </row>
    <row r="42" spans="2:8" ht="25.5">
      <c r="B42" s="86"/>
      <c r="C42" s="90"/>
      <c r="D42" s="35" t="s">
        <v>61</v>
      </c>
      <c r="E42" s="36"/>
      <c r="F42" s="37">
        <v>5400000</v>
      </c>
      <c r="G42" s="37"/>
      <c r="H42" s="38"/>
    </row>
    <row r="43" spans="2:8">
      <c r="B43" s="86"/>
      <c r="C43" s="91" t="s">
        <v>62</v>
      </c>
      <c r="D43" s="33" t="s">
        <v>63</v>
      </c>
      <c r="E43" s="22"/>
      <c r="F43" s="23">
        <v>85000</v>
      </c>
      <c r="G43" s="23"/>
      <c r="H43" s="24"/>
    </row>
    <row r="44" spans="2:8">
      <c r="B44" s="86"/>
      <c r="C44" s="91"/>
      <c r="D44" s="33" t="s">
        <v>64</v>
      </c>
      <c r="E44" s="22"/>
      <c r="F44" s="23">
        <v>50000</v>
      </c>
      <c r="G44" s="23"/>
      <c r="H44" s="24"/>
    </row>
    <row r="45" spans="2:8">
      <c r="B45" s="86"/>
      <c r="C45" s="91"/>
      <c r="D45" s="33" t="s">
        <v>65</v>
      </c>
      <c r="E45" s="22"/>
      <c r="F45" s="23">
        <v>31000</v>
      </c>
      <c r="G45" s="23"/>
      <c r="H45" s="24"/>
    </row>
    <row r="46" spans="2:8">
      <c r="B46" s="86"/>
      <c r="C46" s="91"/>
      <c r="D46" s="21" t="s">
        <v>66</v>
      </c>
      <c r="E46" s="22"/>
      <c r="F46" s="23">
        <v>40000</v>
      </c>
      <c r="G46" s="23"/>
      <c r="H46" s="24"/>
    </row>
    <row r="47" spans="2:8">
      <c r="B47" s="86"/>
      <c r="C47" s="91"/>
      <c r="D47" s="33" t="s">
        <v>67</v>
      </c>
      <c r="E47" s="22"/>
      <c r="F47" s="23">
        <v>20000</v>
      </c>
      <c r="G47" s="23"/>
      <c r="H47" s="24"/>
    </row>
    <row r="48" spans="2:8">
      <c r="B48" s="86"/>
      <c r="C48" s="91"/>
      <c r="D48" s="21" t="s">
        <v>68</v>
      </c>
      <c r="E48" s="22"/>
      <c r="F48" s="23">
        <v>57000</v>
      </c>
      <c r="G48" s="23"/>
      <c r="H48" s="24"/>
    </row>
    <row r="49" spans="2:8">
      <c r="B49" s="86"/>
      <c r="C49" s="91"/>
      <c r="D49" s="21" t="s">
        <v>69</v>
      </c>
      <c r="E49" s="22"/>
      <c r="F49" s="23">
        <v>30000</v>
      </c>
      <c r="G49" s="23"/>
      <c r="H49" s="24"/>
    </row>
    <row r="50" spans="2:8">
      <c r="B50" s="86"/>
      <c r="C50" s="91"/>
      <c r="D50" s="21" t="s">
        <v>70</v>
      </c>
      <c r="E50" s="22"/>
      <c r="F50" s="23">
        <v>30000</v>
      </c>
      <c r="G50" s="23"/>
      <c r="H50" s="24"/>
    </row>
    <row r="51" spans="2:8">
      <c r="B51" s="86"/>
      <c r="C51" s="91"/>
      <c r="D51" s="21" t="s">
        <v>71</v>
      </c>
      <c r="E51" s="22"/>
      <c r="F51" s="23">
        <v>30000</v>
      </c>
      <c r="G51" s="23"/>
      <c r="H51" s="24"/>
    </row>
    <row r="52" spans="2:8">
      <c r="B52" s="86"/>
      <c r="C52" s="91"/>
      <c r="D52" s="33" t="s">
        <v>72</v>
      </c>
      <c r="E52" s="22"/>
      <c r="F52" s="23">
        <v>20000</v>
      </c>
      <c r="G52" s="23"/>
      <c r="H52" s="24"/>
    </row>
    <row r="53" spans="2:8">
      <c r="B53" s="86"/>
      <c r="C53" s="91"/>
      <c r="D53" s="21" t="s">
        <v>73</v>
      </c>
      <c r="E53" s="22"/>
      <c r="F53" s="23">
        <v>40000</v>
      </c>
      <c r="G53" s="23"/>
      <c r="H53" s="24"/>
    </row>
    <row r="54" spans="2:8">
      <c r="B54" s="86"/>
      <c r="C54" s="91"/>
      <c r="D54" s="21" t="s">
        <v>74</v>
      </c>
      <c r="E54" s="22"/>
      <c r="F54" s="23">
        <v>40000</v>
      </c>
      <c r="G54" s="23"/>
      <c r="H54" s="24"/>
    </row>
    <row r="55" spans="2:8">
      <c r="B55" s="86"/>
      <c r="C55" s="91"/>
      <c r="D55" s="21" t="s">
        <v>75</v>
      </c>
      <c r="E55" s="22"/>
      <c r="F55" s="23">
        <v>22000</v>
      </c>
      <c r="G55" s="23"/>
      <c r="H55" s="24"/>
    </row>
    <row r="56" spans="2:8">
      <c r="B56" s="86"/>
      <c r="C56" s="91"/>
      <c r="D56" s="21" t="s">
        <v>76</v>
      </c>
      <c r="E56" s="22"/>
      <c r="F56" s="23">
        <v>20000</v>
      </c>
      <c r="G56" s="23"/>
      <c r="H56" s="24"/>
    </row>
    <row r="57" spans="2:8">
      <c r="B57" s="86"/>
      <c r="C57" s="91"/>
      <c r="D57" s="21" t="s">
        <v>77</v>
      </c>
      <c r="E57" s="22"/>
      <c r="F57" s="23">
        <v>20000</v>
      </c>
      <c r="G57" s="23"/>
      <c r="H57" s="24"/>
    </row>
    <row r="58" spans="2:8">
      <c r="B58" s="86"/>
      <c r="C58" s="91"/>
      <c r="D58" s="21" t="s">
        <v>78</v>
      </c>
      <c r="E58" s="22"/>
      <c r="F58" s="23">
        <v>20000</v>
      </c>
      <c r="G58" s="23"/>
      <c r="H58" s="24"/>
    </row>
    <row r="59" spans="2:8">
      <c r="B59" s="86"/>
      <c r="C59" s="91"/>
      <c r="D59" s="21" t="s">
        <v>79</v>
      </c>
      <c r="E59" s="22"/>
      <c r="F59" s="23">
        <v>15000</v>
      </c>
      <c r="G59" s="23"/>
      <c r="H59" s="24"/>
    </row>
    <row r="60" spans="2:8">
      <c r="B60" s="86"/>
      <c r="C60" s="91"/>
      <c r="D60" s="21" t="s">
        <v>80</v>
      </c>
      <c r="E60" s="22"/>
      <c r="F60" s="23">
        <v>15000</v>
      </c>
      <c r="G60" s="23"/>
      <c r="H60" s="24"/>
    </row>
    <row r="61" spans="2:8" ht="25.5">
      <c r="B61" s="86"/>
      <c r="C61" s="91"/>
      <c r="D61" s="21" t="s">
        <v>81</v>
      </c>
      <c r="E61" s="22"/>
      <c r="F61" s="23">
        <v>10000</v>
      </c>
      <c r="G61" s="23"/>
      <c r="H61" s="24"/>
    </row>
    <row r="62" spans="2:8" ht="25.5">
      <c r="B62" s="86"/>
      <c r="C62" s="91"/>
      <c r="D62" s="21" t="s">
        <v>82</v>
      </c>
      <c r="E62" s="22"/>
      <c r="F62" s="23">
        <v>100000</v>
      </c>
      <c r="G62" s="23"/>
      <c r="H62" s="24"/>
    </row>
    <row r="63" spans="2:8" ht="186" customHeight="1">
      <c r="B63" s="86"/>
      <c r="C63" s="87" t="s">
        <v>83</v>
      </c>
      <c r="D63" s="25" t="s">
        <v>84</v>
      </c>
      <c r="E63" s="39" t="s">
        <v>85</v>
      </c>
      <c r="F63" s="23">
        <v>1000000</v>
      </c>
      <c r="G63" s="23">
        <f>9827+9199+2068+1390+78027+16186+723+14834</f>
        <v>132254</v>
      </c>
      <c r="H63" s="24"/>
    </row>
    <row r="64" spans="2:8">
      <c r="B64" s="86"/>
      <c r="C64" s="88"/>
      <c r="D64" s="33" t="s">
        <v>86</v>
      </c>
      <c r="E64" s="22"/>
      <c r="F64" s="23">
        <v>50000</v>
      </c>
      <c r="G64" s="23"/>
      <c r="H64" s="24"/>
    </row>
    <row r="65" spans="2:8">
      <c r="B65" s="86"/>
      <c r="C65" s="88"/>
      <c r="D65" s="40" t="s">
        <v>87</v>
      </c>
      <c r="E65" s="36"/>
      <c r="F65" s="37">
        <v>7200000</v>
      </c>
      <c r="G65" s="37"/>
      <c r="H65" s="38"/>
    </row>
    <row r="66" spans="2:8">
      <c r="B66" s="86"/>
      <c r="C66" s="90"/>
      <c r="D66" s="40" t="s">
        <v>88</v>
      </c>
      <c r="E66" s="36"/>
      <c r="F66" s="37">
        <v>12600000</v>
      </c>
      <c r="G66" s="37"/>
      <c r="H66" s="38"/>
    </row>
    <row r="67" spans="2:8">
      <c r="B67" s="86"/>
      <c r="C67" s="87" t="s">
        <v>89</v>
      </c>
      <c r="D67" s="33" t="s">
        <v>90</v>
      </c>
      <c r="E67" s="22"/>
      <c r="F67" s="23">
        <v>300000</v>
      </c>
      <c r="G67" s="23"/>
      <c r="H67" s="24"/>
    </row>
    <row r="68" spans="2:8">
      <c r="B68" s="86"/>
      <c r="C68" s="88"/>
      <c r="D68" s="33" t="s">
        <v>91</v>
      </c>
      <c r="E68" s="22"/>
      <c r="F68" s="23">
        <v>60000</v>
      </c>
      <c r="G68" s="23"/>
      <c r="H68" s="24"/>
    </row>
    <row r="69" spans="2:8">
      <c r="B69" s="86"/>
      <c r="C69" s="88"/>
      <c r="D69" s="33" t="s">
        <v>92</v>
      </c>
      <c r="E69" s="22"/>
      <c r="F69" s="23">
        <v>20000</v>
      </c>
      <c r="G69" s="23"/>
      <c r="H69" s="24"/>
    </row>
    <row r="70" spans="2:8">
      <c r="B70" s="86"/>
      <c r="C70" s="90"/>
      <c r="D70" s="33" t="s">
        <v>93</v>
      </c>
      <c r="E70" s="22"/>
      <c r="F70" s="23">
        <v>8000</v>
      </c>
      <c r="G70" s="23"/>
      <c r="H70" s="24"/>
    </row>
    <row r="71" spans="2:8">
      <c r="B71" s="86"/>
      <c r="C71" s="91" t="s">
        <v>94</v>
      </c>
      <c r="D71" s="21" t="s">
        <v>95</v>
      </c>
      <c r="E71" s="22"/>
      <c r="F71" s="23">
        <v>600000</v>
      </c>
      <c r="G71" s="23"/>
      <c r="H71" s="24"/>
    </row>
    <row r="72" spans="2:8">
      <c r="B72" s="86"/>
      <c r="C72" s="91"/>
      <c r="D72" s="21" t="s">
        <v>96</v>
      </c>
      <c r="E72" s="22"/>
      <c r="F72" s="23">
        <v>200000</v>
      </c>
      <c r="G72" s="23"/>
      <c r="H72" s="24"/>
    </row>
    <row r="73" spans="2:8" ht="25.5">
      <c r="B73" s="86"/>
      <c r="C73" s="91"/>
      <c r="D73" s="21" t="s">
        <v>97</v>
      </c>
      <c r="E73" s="22" t="s">
        <v>43</v>
      </c>
      <c r="F73" s="23">
        <v>400000</v>
      </c>
      <c r="G73" s="23">
        <v>128162</v>
      </c>
      <c r="H73" s="24"/>
    </row>
    <row r="74" spans="2:8">
      <c r="B74" s="86"/>
      <c r="C74" s="91"/>
      <c r="D74" s="33" t="s">
        <v>98</v>
      </c>
      <c r="E74" s="22"/>
      <c r="F74" s="23">
        <v>12000</v>
      </c>
      <c r="G74" s="23"/>
      <c r="H74" s="24"/>
    </row>
    <row r="75" spans="2:8">
      <c r="B75" s="86"/>
      <c r="C75" s="91"/>
      <c r="D75" s="33" t="s">
        <v>99</v>
      </c>
      <c r="E75" s="22"/>
      <c r="F75" s="23">
        <v>10000</v>
      </c>
      <c r="G75" s="23"/>
      <c r="H75" s="24"/>
    </row>
    <row r="76" spans="2:8">
      <c r="B76" s="86"/>
      <c r="C76" s="91"/>
      <c r="D76" s="33" t="s">
        <v>100</v>
      </c>
      <c r="E76" s="22"/>
      <c r="F76" s="23">
        <v>9000</v>
      </c>
      <c r="G76" s="23"/>
      <c r="H76" s="24"/>
    </row>
    <row r="77" spans="2:8">
      <c r="B77" s="86"/>
      <c r="C77" s="91"/>
      <c r="D77" s="33" t="s">
        <v>101</v>
      </c>
      <c r="E77" s="22"/>
      <c r="F77" s="23">
        <v>12000</v>
      </c>
      <c r="G77" s="23"/>
      <c r="H77" s="24"/>
    </row>
    <row r="78" spans="2:8">
      <c r="B78" s="86"/>
      <c r="C78" s="91"/>
      <c r="D78" s="33" t="s">
        <v>102</v>
      </c>
      <c r="E78" s="22"/>
      <c r="F78" s="23">
        <v>12000</v>
      </c>
      <c r="G78" s="23"/>
      <c r="H78" s="24"/>
    </row>
    <row r="79" spans="2:8" ht="25.15" customHeight="1">
      <c r="B79" s="86"/>
      <c r="C79" s="91"/>
      <c r="D79" s="33" t="s">
        <v>103</v>
      </c>
      <c r="E79" s="22"/>
      <c r="F79" s="23">
        <v>12000</v>
      </c>
      <c r="G79" s="23"/>
      <c r="H79" s="24"/>
    </row>
    <row r="80" spans="2:8">
      <c r="B80" s="86"/>
      <c r="C80" s="91"/>
      <c r="D80" s="21" t="s">
        <v>104</v>
      </c>
      <c r="E80" s="22"/>
      <c r="F80" s="23">
        <v>3500000</v>
      </c>
      <c r="G80" s="23"/>
      <c r="H80" s="24"/>
    </row>
    <row r="81" spans="2:8">
      <c r="B81" s="86"/>
      <c r="C81" s="91"/>
      <c r="D81" s="21" t="s">
        <v>105</v>
      </c>
      <c r="E81" s="22"/>
      <c r="F81" s="23">
        <v>20000</v>
      </c>
      <c r="G81" s="23"/>
      <c r="H81" s="24"/>
    </row>
    <row r="82" spans="2:8">
      <c r="B82" s="86"/>
      <c r="C82" s="91"/>
      <c r="D82" s="21" t="s">
        <v>106</v>
      </c>
      <c r="E82" s="22"/>
      <c r="F82" s="23">
        <v>350000</v>
      </c>
      <c r="G82" s="23"/>
      <c r="H82" s="24"/>
    </row>
    <row r="83" spans="2:8" ht="25.5">
      <c r="B83" s="86"/>
      <c r="C83" s="91"/>
      <c r="D83" s="21" t="s">
        <v>107</v>
      </c>
      <c r="E83" s="22"/>
      <c r="F83" s="23">
        <v>50000</v>
      </c>
      <c r="G83" s="23"/>
      <c r="H83" s="24"/>
    </row>
    <row r="84" spans="2:8" ht="25.5">
      <c r="B84" s="86"/>
      <c r="C84" s="91"/>
      <c r="D84" s="34" t="s">
        <v>108</v>
      </c>
      <c r="E84" s="28" t="s">
        <v>43</v>
      </c>
      <c r="F84" s="29">
        <v>29000</v>
      </c>
      <c r="G84" s="29">
        <v>29000</v>
      </c>
      <c r="H84" s="30"/>
    </row>
    <row r="85" spans="2:8">
      <c r="B85" s="86"/>
      <c r="C85" s="91"/>
      <c r="D85" s="21" t="s">
        <v>109</v>
      </c>
      <c r="E85" s="22" t="s">
        <v>43</v>
      </c>
      <c r="F85" s="23">
        <v>1149579</v>
      </c>
      <c r="G85" s="23">
        <v>1149579</v>
      </c>
      <c r="H85" s="24"/>
    </row>
    <row r="86" spans="2:8">
      <c r="B86" s="86"/>
      <c r="C86" s="91" t="s">
        <v>110</v>
      </c>
      <c r="D86" s="21" t="s">
        <v>111</v>
      </c>
      <c r="E86" s="22"/>
      <c r="F86" s="23">
        <v>1000000</v>
      </c>
      <c r="G86" s="23"/>
      <c r="H86" s="24"/>
    </row>
    <row r="87" spans="2:8" ht="25.5">
      <c r="B87" s="86"/>
      <c r="C87" s="91"/>
      <c r="D87" s="34" t="s">
        <v>112</v>
      </c>
      <c r="E87" s="28" t="s">
        <v>43</v>
      </c>
      <c r="F87" s="29">
        <v>8989</v>
      </c>
      <c r="G87" s="29">
        <v>8989</v>
      </c>
      <c r="H87" s="30"/>
    </row>
    <row r="88" spans="2:8">
      <c r="B88" s="86"/>
      <c r="C88" s="91"/>
      <c r="D88" s="34" t="s">
        <v>113</v>
      </c>
      <c r="E88" s="28" t="s">
        <v>43</v>
      </c>
      <c r="F88" s="29">
        <v>15416</v>
      </c>
      <c r="G88" s="29">
        <v>15416</v>
      </c>
      <c r="H88" s="30"/>
    </row>
    <row r="89" spans="2:8" ht="38.25">
      <c r="B89" s="86"/>
      <c r="C89" s="91"/>
      <c r="D89" s="21" t="s">
        <v>114</v>
      </c>
      <c r="E89" s="22" t="s">
        <v>115</v>
      </c>
      <c r="F89" s="23">
        <v>975000</v>
      </c>
      <c r="G89" s="23">
        <v>965903</v>
      </c>
      <c r="H89" s="24"/>
    </row>
    <row r="90" spans="2:8">
      <c r="B90" s="86"/>
      <c r="C90" s="91"/>
      <c r="D90" s="21" t="s">
        <v>116</v>
      </c>
      <c r="E90" s="22"/>
      <c r="F90" s="23">
        <v>250000</v>
      </c>
      <c r="G90" s="23"/>
      <c r="H90" s="24"/>
    </row>
    <row r="91" spans="2:8" ht="25.5">
      <c r="B91" s="86"/>
      <c r="C91" s="91"/>
      <c r="D91" s="21" t="s">
        <v>117</v>
      </c>
      <c r="E91" s="22"/>
      <c r="F91" s="23">
        <v>600000</v>
      </c>
      <c r="G91" s="23"/>
      <c r="H91" s="24"/>
    </row>
    <row r="92" spans="2:8">
      <c r="B92" s="86"/>
      <c r="C92" s="91"/>
      <c r="D92" s="21" t="s">
        <v>118</v>
      </c>
      <c r="E92" s="22"/>
      <c r="F92" s="23">
        <v>70000</v>
      </c>
      <c r="G92" s="23"/>
      <c r="H92" s="24"/>
    </row>
    <row r="93" spans="2:8" ht="25.5">
      <c r="B93" s="86"/>
      <c r="C93" s="91"/>
      <c r="D93" s="21" t="s">
        <v>119</v>
      </c>
      <c r="E93" s="22"/>
      <c r="F93" s="23">
        <v>50000</v>
      </c>
      <c r="G93" s="23"/>
      <c r="H93" s="24"/>
    </row>
    <row r="94" spans="2:8">
      <c r="B94" s="86"/>
      <c r="C94" s="91"/>
      <c r="D94" s="21" t="s">
        <v>120</v>
      </c>
      <c r="E94" s="22"/>
      <c r="F94" s="23">
        <v>50000</v>
      </c>
      <c r="G94" s="23"/>
      <c r="H94" s="24"/>
    </row>
    <row r="95" spans="2:8">
      <c r="B95" s="86"/>
      <c r="C95" s="91"/>
      <c r="D95" s="21" t="s">
        <v>121</v>
      </c>
      <c r="E95" s="22"/>
      <c r="F95" s="23">
        <v>50000</v>
      </c>
      <c r="G95" s="23"/>
      <c r="H95" s="24"/>
    </row>
    <row r="96" spans="2:8">
      <c r="B96" s="94" t="s">
        <v>22</v>
      </c>
      <c r="C96" s="95"/>
      <c r="D96" s="95"/>
      <c r="E96" s="96"/>
      <c r="F96" s="41">
        <f>SUM(F23:F95)</f>
        <v>67803457</v>
      </c>
      <c r="G96" s="41">
        <f>SUM(G23:G95)</f>
        <v>31571808</v>
      </c>
      <c r="H96" s="24"/>
    </row>
    <row r="97" spans="2:8" ht="38.25">
      <c r="B97" s="97" t="s">
        <v>122</v>
      </c>
      <c r="C97" s="98" t="s">
        <v>123</v>
      </c>
      <c r="D97" s="43" t="s">
        <v>124</v>
      </c>
      <c r="E97" s="44" t="s">
        <v>43</v>
      </c>
      <c r="F97" s="45">
        <v>60000</v>
      </c>
      <c r="G97" s="45">
        <v>59927</v>
      </c>
      <c r="H97" s="42"/>
    </row>
    <row r="98" spans="2:8" ht="51">
      <c r="B98" s="97"/>
      <c r="C98" s="98"/>
      <c r="D98" s="43" t="s">
        <v>125</v>
      </c>
      <c r="E98" s="44"/>
      <c r="F98" s="45">
        <v>1200000</v>
      </c>
      <c r="G98" s="45"/>
      <c r="H98" s="42"/>
    </row>
    <row r="99" spans="2:8">
      <c r="B99" s="97"/>
      <c r="C99" s="98"/>
      <c r="D99" s="43" t="s">
        <v>126</v>
      </c>
      <c r="E99" s="44"/>
      <c r="F99" s="45">
        <v>300000</v>
      </c>
      <c r="G99" s="45"/>
      <c r="H99" s="42"/>
    </row>
    <row r="100" spans="2:8">
      <c r="B100" s="97"/>
      <c r="C100" s="98"/>
      <c r="D100" s="43" t="s">
        <v>127</v>
      </c>
      <c r="E100" s="44"/>
      <c r="F100" s="45">
        <v>300000</v>
      </c>
      <c r="G100" s="45"/>
      <c r="H100" s="42"/>
    </row>
    <row r="101" spans="2:8">
      <c r="B101" s="97"/>
      <c r="C101" s="98"/>
      <c r="D101" s="43" t="s">
        <v>128</v>
      </c>
      <c r="E101" s="44"/>
      <c r="F101" s="45">
        <v>300000</v>
      </c>
      <c r="G101" s="45"/>
      <c r="H101" s="42"/>
    </row>
    <row r="102" spans="2:8">
      <c r="B102" s="97"/>
      <c r="C102" s="98"/>
      <c r="D102" s="43" t="s">
        <v>129</v>
      </c>
      <c r="E102" s="44" t="s">
        <v>43</v>
      </c>
      <c r="F102" s="45">
        <v>30000</v>
      </c>
      <c r="G102" s="45">
        <v>59648</v>
      </c>
      <c r="H102" s="42"/>
    </row>
    <row r="103" spans="2:8" ht="25.5">
      <c r="B103" s="97"/>
      <c r="C103" s="98"/>
      <c r="D103" s="43" t="s">
        <v>130</v>
      </c>
      <c r="E103" s="44" t="s">
        <v>43</v>
      </c>
      <c r="F103" s="45">
        <v>101151</v>
      </c>
      <c r="G103" s="45">
        <v>101151</v>
      </c>
      <c r="H103" s="42"/>
    </row>
    <row r="104" spans="2:8">
      <c r="B104" s="97"/>
      <c r="C104" s="98"/>
      <c r="D104" s="43" t="s">
        <v>131</v>
      </c>
      <c r="E104" s="44"/>
      <c r="F104" s="45">
        <v>20000</v>
      </c>
      <c r="G104" s="45"/>
      <c r="H104" s="42"/>
    </row>
    <row r="105" spans="2:8">
      <c r="B105" s="97"/>
      <c r="C105" s="98"/>
      <c r="D105" s="43" t="s">
        <v>132</v>
      </c>
      <c r="E105" s="44" t="s">
        <v>43</v>
      </c>
      <c r="F105" s="45">
        <v>50000</v>
      </c>
      <c r="G105" s="45">
        <v>49898</v>
      </c>
      <c r="H105" s="42"/>
    </row>
    <row r="106" spans="2:8">
      <c r="B106" s="97"/>
      <c r="C106" s="98"/>
      <c r="D106" s="43" t="s">
        <v>133</v>
      </c>
      <c r="E106" s="44"/>
      <c r="F106" s="45">
        <v>15000</v>
      </c>
      <c r="G106" s="45"/>
      <c r="H106" s="42"/>
    </row>
    <row r="107" spans="2:8">
      <c r="B107" s="97"/>
      <c r="C107" s="98"/>
      <c r="D107" s="43" t="s">
        <v>134</v>
      </c>
      <c r="E107" s="44"/>
      <c r="F107" s="45">
        <v>15000</v>
      </c>
      <c r="G107" s="45"/>
      <c r="H107" s="42"/>
    </row>
    <row r="108" spans="2:8" ht="25.5">
      <c r="B108" s="97"/>
      <c r="C108" s="98"/>
      <c r="D108" s="43" t="s">
        <v>135</v>
      </c>
      <c r="E108" s="44"/>
      <c r="F108" s="45">
        <v>75000</v>
      </c>
      <c r="G108" s="45"/>
      <c r="H108" s="42"/>
    </row>
    <row r="109" spans="2:8">
      <c r="B109" s="97"/>
      <c r="C109" s="98" t="s">
        <v>136</v>
      </c>
      <c r="D109" s="46" t="s">
        <v>137</v>
      </c>
      <c r="E109" s="44"/>
      <c r="F109" s="45">
        <v>1200000</v>
      </c>
      <c r="G109" s="45"/>
      <c r="H109" s="42"/>
    </row>
    <row r="110" spans="2:8">
      <c r="B110" s="97"/>
      <c r="C110" s="98"/>
      <c r="D110" s="46" t="s">
        <v>138</v>
      </c>
      <c r="E110" s="44"/>
      <c r="F110" s="45">
        <v>1200000</v>
      </c>
      <c r="G110" s="45"/>
      <c r="H110" s="42"/>
    </row>
    <row r="111" spans="2:8" ht="25.5">
      <c r="B111" s="97"/>
      <c r="C111" s="98"/>
      <c r="D111" s="27" t="s">
        <v>139</v>
      </c>
      <c r="E111" s="28" t="s">
        <v>19</v>
      </c>
      <c r="F111" s="29">
        <v>611305</v>
      </c>
      <c r="G111" s="29">
        <v>611305</v>
      </c>
      <c r="H111" s="30"/>
    </row>
    <row r="112" spans="2:8" ht="38.25">
      <c r="B112" s="97"/>
      <c r="C112" s="98"/>
      <c r="D112" s="46" t="s">
        <v>140</v>
      </c>
      <c r="E112" s="44" t="s">
        <v>141</v>
      </c>
      <c r="F112" s="45">
        <v>3000000</v>
      </c>
      <c r="G112" s="45">
        <f>1026307+2350355</f>
        <v>3376662</v>
      </c>
      <c r="H112" s="42"/>
    </row>
    <row r="113" spans="2:8" ht="38.25">
      <c r="B113" s="97"/>
      <c r="C113" s="98"/>
      <c r="D113" s="46" t="s">
        <v>142</v>
      </c>
      <c r="E113" s="44" t="s">
        <v>143</v>
      </c>
      <c r="F113" s="45">
        <v>1500000</v>
      </c>
      <c r="G113" s="45">
        <f>79004+43125</f>
        <v>122129</v>
      </c>
      <c r="H113" s="42"/>
    </row>
    <row r="114" spans="2:8">
      <c r="B114" s="97"/>
      <c r="C114" s="98"/>
      <c r="D114" s="46" t="s">
        <v>144</v>
      </c>
      <c r="E114" s="44"/>
      <c r="F114" s="45">
        <v>1750000</v>
      </c>
      <c r="G114" s="45"/>
      <c r="H114" s="42"/>
    </row>
    <row r="115" spans="2:8">
      <c r="B115" s="97"/>
      <c r="C115" s="98"/>
      <c r="D115" s="46" t="s">
        <v>145</v>
      </c>
      <c r="E115" s="44"/>
      <c r="F115" s="45">
        <v>500000</v>
      </c>
      <c r="G115" s="45"/>
      <c r="H115" s="42"/>
    </row>
    <row r="116" spans="2:8" ht="25.5">
      <c r="B116" s="97"/>
      <c r="C116" s="98"/>
      <c r="D116" s="27" t="s">
        <v>146</v>
      </c>
      <c r="E116" s="28" t="s">
        <v>19</v>
      </c>
      <c r="F116" s="29">
        <v>204021</v>
      </c>
      <c r="G116" s="29">
        <v>204021</v>
      </c>
      <c r="H116" s="30"/>
    </row>
    <row r="117" spans="2:8">
      <c r="B117" s="97"/>
      <c r="C117" s="98"/>
      <c r="D117" s="46" t="s">
        <v>147</v>
      </c>
      <c r="E117" s="44"/>
      <c r="F117" s="45">
        <v>300000</v>
      </c>
      <c r="G117" s="45"/>
      <c r="H117" s="42"/>
    </row>
    <row r="118" spans="2:8">
      <c r="B118" s="97"/>
      <c r="C118" s="98"/>
      <c r="D118" s="46" t="s">
        <v>148</v>
      </c>
      <c r="E118" s="44"/>
      <c r="F118" s="45">
        <v>50000</v>
      </c>
      <c r="G118" s="45"/>
      <c r="H118" s="42"/>
    </row>
    <row r="119" spans="2:8">
      <c r="B119" s="99" t="s">
        <v>22</v>
      </c>
      <c r="C119" s="100"/>
      <c r="D119" s="100"/>
      <c r="E119" s="101"/>
      <c r="F119" s="47">
        <f>SUM(F97:F118)</f>
        <v>12781477</v>
      </c>
      <c r="G119" s="47">
        <f>SUM(G97:G118)</f>
        <v>4584741</v>
      </c>
      <c r="H119" s="42"/>
    </row>
    <row r="120" spans="2:8">
      <c r="B120" s="102" t="s">
        <v>149</v>
      </c>
      <c r="C120" s="103" t="s">
        <v>150</v>
      </c>
      <c r="D120" s="27" t="s">
        <v>151</v>
      </c>
      <c r="E120" s="28"/>
      <c r="F120" s="29">
        <v>500000</v>
      </c>
      <c r="G120" s="29"/>
      <c r="H120" s="30"/>
    </row>
    <row r="121" spans="2:8">
      <c r="B121" s="102"/>
      <c r="C121" s="104"/>
      <c r="D121" s="48" t="s">
        <v>152</v>
      </c>
      <c r="E121" s="49" t="s">
        <v>43</v>
      </c>
      <c r="F121" s="50">
        <v>39933</v>
      </c>
      <c r="G121" s="50">
        <v>39933</v>
      </c>
      <c r="H121" s="51"/>
    </row>
    <row r="122" spans="2:8" ht="25.5">
      <c r="B122" s="102"/>
      <c r="C122" s="104"/>
      <c r="D122" s="27" t="s">
        <v>153</v>
      </c>
      <c r="E122" s="28"/>
      <c r="F122" s="29">
        <v>700000</v>
      </c>
      <c r="G122" s="29"/>
      <c r="H122" s="30"/>
    </row>
    <row r="123" spans="2:8" ht="51">
      <c r="B123" s="102"/>
      <c r="C123" s="104"/>
      <c r="D123" s="52" t="s">
        <v>154</v>
      </c>
      <c r="E123" s="53" t="s">
        <v>155</v>
      </c>
      <c r="F123" s="29">
        <v>700000</v>
      </c>
      <c r="G123" s="29">
        <v>320929</v>
      </c>
      <c r="H123" s="30"/>
    </row>
    <row r="124" spans="2:8">
      <c r="B124" s="102"/>
      <c r="C124" s="104"/>
      <c r="D124" s="27" t="s">
        <v>156</v>
      </c>
      <c r="E124" s="28"/>
      <c r="F124" s="29">
        <v>300000</v>
      </c>
      <c r="G124" s="29"/>
      <c r="H124" s="30"/>
    </row>
    <row r="125" spans="2:8" ht="25.5">
      <c r="B125" s="102"/>
      <c r="C125" s="104"/>
      <c r="D125" s="27" t="s">
        <v>157</v>
      </c>
      <c r="E125" s="28" t="s">
        <v>43</v>
      </c>
      <c r="F125" s="29">
        <v>400000</v>
      </c>
      <c r="G125" s="29">
        <f>72356</f>
        <v>72356</v>
      </c>
      <c r="H125" s="30"/>
    </row>
    <row r="126" spans="2:8">
      <c r="B126" s="102"/>
      <c r="C126" s="104"/>
      <c r="D126" s="27" t="s">
        <v>158</v>
      </c>
      <c r="E126" s="28"/>
      <c r="F126" s="29">
        <v>400000</v>
      </c>
      <c r="G126" s="29"/>
      <c r="H126" s="30"/>
    </row>
    <row r="127" spans="2:8">
      <c r="B127" s="102"/>
      <c r="C127" s="104"/>
      <c r="D127" s="27" t="s">
        <v>159</v>
      </c>
      <c r="E127" s="28"/>
      <c r="F127" s="29">
        <v>25000</v>
      </c>
      <c r="G127" s="29"/>
      <c r="H127" s="30"/>
    </row>
    <row r="128" spans="2:8" ht="25.5">
      <c r="B128" s="102"/>
      <c r="C128" s="104"/>
      <c r="D128" s="27" t="s">
        <v>160</v>
      </c>
      <c r="E128" s="28"/>
      <c r="F128" s="29">
        <v>72000</v>
      </c>
      <c r="G128" s="29"/>
      <c r="H128" s="30"/>
    </row>
    <row r="129" spans="2:8">
      <c r="B129" s="102"/>
      <c r="C129" s="104"/>
      <c r="D129" s="48" t="s">
        <v>161</v>
      </c>
      <c r="E129" s="49" t="s">
        <v>43</v>
      </c>
      <c r="F129" s="50">
        <v>322977</v>
      </c>
      <c r="G129" s="50">
        <v>322977</v>
      </c>
      <c r="H129" s="51"/>
    </row>
    <row r="130" spans="2:8">
      <c r="B130" s="102"/>
      <c r="C130" s="104"/>
      <c r="D130" s="27" t="s">
        <v>162</v>
      </c>
      <c r="E130" s="28"/>
      <c r="F130" s="29">
        <v>400000</v>
      </c>
      <c r="G130" s="29"/>
      <c r="H130" s="30"/>
    </row>
    <row r="131" spans="2:8">
      <c r="B131" s="102"/>
      <c r="C131" s="104"/>
      <c r="D131" s="27" t="s">
        <v>163</v>
      </c>
      <c r="E131" s="28"/>
      <c r="F131" s="29">
        <v>400000</v>
      </c>
      <c r="G131" s="29"/>
      <c r="H131" s="30"/>
    </row>
    <row r="132" spans="2:8" ht="25.5">
      <c r="B132" s="102"/>
      <c r="C132" s="104"/>
      <c r="D132" s="27" t="s">
        <v>164</v>
      </c>
      <c r="E132" s="28"/>
      <c r="F132" s="29">
        <v>400000</v>
      </c>
      <c r="G132" s="29"/>
      <c r="H132" s="30"/>
    </row>
    <row r="133" spans="2:8" ht="25.5">
      <c r="B133" s="102"/>
      <c r="C133" s="105"/>
      <c r="D133" s="27" t="s">
        <v>165</v>
      </c>
      <c r="E133" s="28"/>
      <c r="F133" s="29">
        <v>4000000</v>
      </c>
      <c r="G133" s="29"/>
      <c r="H133" s="30"/>
    </row>
    <row r="134" spans="2:8" ht="25.5">
      <c r="B134" s="102"/>
      <c r="C134" s="106" t="s">
        <v>166</v>
      </c>
      <c r="D134" s="27" t="s">
        <v>167</v>
      </c>
      <c r="E134" s="28"/>
      <c r="F134" s="29">
        <v>50000</v>
      </c>
      <c r="G134" s="29"/>
      <c r="H134" s="30"/>
    </row>
    <row r="135" spans="2:8">
      <c r="B135" s="102"/>
      <c r="C135" s="106"/>
      <c r="D135" s="27" t="s">
        <v>168</v>
      </c>
      <c r="E135" s="28"/>
      <c r="F135" s="29">
        <v>35000</v>
      </c>
      <c r="G135" s="29"/>
      <c r="H135" s="30"/>
    </row>
    <row r="136" spans="2:8" ht="25.5">
      <c r="B136" s="102"/>
      <c r="C136" s="106"/>
      <c r="D136" s="27" t="s">
        <v>169</v>
      </c>
      <c r="E136" s="28"/>
      <c r="F136" s="29">
        <v>20000</v>
      </c>
      <c r="G136" s="29"/>
      <c r="H136" s="30"/>
    </row>
    <row r="137" spans="2:8">
      <c r="B137" s="107" t="s">
        <v>22</v>
      </c>
      <c r="C137" s="108"/>
      <c r="D137" s="108"/>
      <c r="E137" s="109"/>
      <c r="F137" s="54">
        <f>SUM(F120:F136)</f>
        <v>8764910</v>
      </c>
      <c r="G137" s="54">
        <f>SUM(G120:G136)</f>
        <v>756195</v>
      </c>
      <c r="H137" s="30"/>
    </row>
    <row r="138" spans="2:8">
      <c r="B138" s="110" t="s">
        <v>170</v>
      </c>
      <c r="C138" s="113" t="s">
        <v>171</v>
      </c>
      <c r="D138" s="56" t="s">
        <v>172</v>
      </c>
      <c r="E138" s="57"/>
      <c r="F138" s="58">
        <v>2000000</v>
      </c>
      <c r="G138" s="58"/>
      <c r="H138" s="55"/>
    </row>
    <row r="139" spans="2:8">
      <c r="B139" s="111"/>
      <c r="C139" s="113"/>
      <c r="D139" s="56" t="s">
        <v>173</v>
      </c>
      <c r="E139" s="57"/>
      <c r="F139" s="58">
        <v>2000000</v>
      </c>
      <c r="G139" s="58"/>
      <c r="H139" s="55"/>
    </row>
    <row r="140" spans="2:8">
      <c r="B140" s="111"/>
      <c r="C140" s="113"/>
      <c r="D140" s="56" t="s">
        <v>174</v>
      </c>
      <c r="E140" s="57"/>
      <c r="F140" s="58">
        <v>150000</v>
      </c>
      <c r="G140" s="58"/>
      <c r="H140" s="55"/>
    </row>
    <row r="141" spans="2:8">
      <c r="B141" s="111"/>
      <c r="C141" s="113"/>
      <c r="D141" s="56" t="s">
        <v>175</v>
      </c>
      <c r="E141" s="57"/>
      <c r="F141" s="58">
        <v>150000</v>
      </c>
      <c r="G141" s="58"/>
      <c r="H141" s="55"/>
    </row>
    <row r="142" spans="2:8">
      <c r="B142" s="111"/>
      <c r="C142" s="113"/>
      <c r="D142" s="56" t="s">
        <v>176</v>
      </c>
      <c r="E142" s="57"/>
      <c r="F142" s="58">
        <v>200000</v>
      </c>
      <c r="G142" s="58"/>
      <c r="H142" s="55"/>
    </row>
    <row r="143" spans="2:8">
      <c r="B143" s="111"/>
      <c r="C143" s="113"/>
      <c r="D143" s="56" t="s">
        <v>177</v>
      </c>
      <c r="E143" s="57"/>
      <c r="F143" s="58">
        <v>150000</v>
      </c>
      <c r="G143" s="58"/>
      <c r="H143" s="55"/>
    </row>
    <row r="144" spans="2:8">
      <c r="B144" s="111"/>
      <c r="C144" s="113"/>
      <c r="D144" s="56" t="s">
        <v>178</v>
      </c>
      <c r="E144" s="57"/>
      <c r="F144" s="58">
        <v>22000</v>
      </c>
      <c r="G144" s="58"/>
      <c r="H144" s="55"/>
    </row>
    <row r="145" spans="2:8">
      <c r="B145" s="111"/>
      <c r="C145" s="113"/>
      <c r="D145" s="56" t="s">
        <v>179</v>
      </c>
      <c r="E145" s="57"/>
      <c r="F145" s="58">
        <v>600000</v>
      </c>
      <c r="G145" s="58"/>
      <c r="H145" s="55"/>
    </row>
    <row r="146" spans="2:8">
      <c r="B146" s="111"/>
      <c r="C146" s="113"/>
      <c r="D146" s="56" t="s">
        <v>180</v>
      </c>
      <c r="E146" s="57"/>
      <c r="F146" s="58">
        <v>600000</v>
      </c>
      <c r="G146" s="58"/>
      <c r="H146" s="55"/>
    </row>
    <row r="147" spans="2:8">
      <c r="B147" s="111"/>
      <c r="C147" s="113"/>
      <c r="D147" s="56" t="s">
        <v>181</v>
      </c>
      <c r="E147" s="57"/>
      <c r="F147" s="58">
        <v>600000</v>
      </c>
      <c r="G147" s="58"/>
      <c r="H147" s="55"/>
    </row>
    <row r="148" spans="2:8">
      <c r="B148" s="111"/>
      <c r="C148" s="113"/>
      <c r="D148" s="56" t="s">
        <v>182</v>
      </c>
      <c r="E148" s="57"/>
      <c r="F148" s="58">
        <v>600000</v>
      </c>
      <c r="G148" s="58"/>
      <c r="H148" s="55"/>
    </row>
    <row r="149" spans="2:8">
      <c r="B149" s="111"/>
      <c r="C149" s="114" t="s">
        <v>183</v>
      </c>
      <c r="D149" s="56" t="s">
        <v>184</v>
      </c>
      <c r="E149" s="57"/>
      <c r="F149" s="58">
        <v>70000</v>
      </c>
      <c r="G149" s="58"/>
      <c r="H149" s="55"/>
    </row>
    <row r="150" spans="2:8" ht="63.75">
      <c r="B150" s="111"/>
      <c r="C150" s="115"/>
      <c r="D150" s="56" t="s">
        <v>185</v>
      </c>
      <c r="E150" s="59" t="s">
        <v>186</v>
      </c>
      <c r="F150" s="58">
        <v>100000</v>
      </c>
      <c r="G150" s="58">
        <v>40000</v>
      </c>
      <c r="H150" s="55"/>
    </row>
    <row r="151" spans="2:8">
      <c r="B151" s="112"/>
      <c r="C151" s="116"/>
      <c r="D151" s="56" t="s">
        <v>187</v>
      </c>
      <c r="E151" s="56"/>
      <c r="F151" s="58">
        <v>35000</v>
      </c>
      <c r="G151" s="58"/>
      <c r="H151" s="55"/>
    </row>
    <row r="152" spans="2:8">
      <c r="B152" s="117" t="s">
        <v>22</v>
      </c>
      <c r="C152" s="118"/>
      <c r="D152" s="118"/>
      <c r="E152" s="119"/>
      <c r="F152" s="60">
        <f>SUM(F138:F151)</f>
        <v>7277000</v>
      </c>
      <c r="G152" s="60">
        <f>SUM(G138:G151)</f>
        <v>40000</v>
      </c>
      <c r="H152" s="55"/>
    </row>
    <row r="153" spans="2:8">
      <c r="B153" s="92" t="s">
        <v>188</v>
      </c>
      <c r="C153" s="93" t="s">
        <v>189</v>
      </c>
      <c r="D153" s="62" t="s">
        <v>190</v>
      </c>
      <c r="E153" s="63"/>
      <c r="F153" s="64">
        <v>200000</v>
      </c>
      <c r="G153" s="64"/>
      <c r="H153" s="61"/>
    </row>
    <row r="154" spans="2:8">
      <c r="B154" s="92"/>
      <c r="C154" s="93"/>
      <c r="D154" s="62" t="s">
        <v>191</v>
      </c>
      <c r="E154" s="63"/>
      <c r="F154" s="64">
        <v>50000</v>
      </c>
      <c r="G154" s="64"/>
      <c r="H154" s="61"/>
    </row>
    <row r="155" spans="2:8">
      <c r="B155" s="92"/>
      <c r="C155" s="93"/>
      <c r="D155" s="62" t="s">
        <v>192</v>
      </c>
      <c r="E155" s="63"/>
      <c r="F155" s="64">
        <v>70000</v>
      </c>
      <c r="G155" s="64"/>
      <c r="H155" s="61"/>
    </row>
    <row r="156" spans="2:8">
      <c r="B156" s="92"/>
      <c r="C156" s="93"/>
      <c r="D156" s="62" t="s">
        <v>193</v>
      </c>
      <c r="E156" s="63"/>
      <c r="F156" s="64">
        <v>35000</v>
      </c>
      <c r="G156" s="64"/>
      <c r="H156" s="61"/>
    </row>
    <row r="157" spans="2:8">
      <c r="B157" s="92"/>
      <c r="C157" s="93"/>
      <c r="D157" s="62" t="s">
        <v>194</v>
      </c>
      <c r="E157" s="63"/>
      <c r="F157" s="64">
        <v>25000</v>
      </c>
      <c r="G157" s="64"/>
      <c r="H157" s="61"/>
    </row>
    <row r="158" spans="2:8">
      <c r="B158" s="92"/>
      <c r="C158" s="93"/>
      <c r="D158" s="62" t="s">
        <v>195</v>
      </c>
      <c r="E158" s="63"/>
      <c r="F158" s="64">
        <v>25000</v>
      </c>
      <c r="G158" s="64"/>
      <c r="H158" s="61"/>
    </row>
    <row r="159" spans="2:8">
      <c r="B159" s="92"/>
      <c r="C159" s="93"/>
      <c r="D159" s="62" t="s">
        <v>196</v>
      </c>
      <c r="E159" s="63"/>
      <c r="F159" s="64">
        <v>25000</v>
      </c>
      <c r="G159" s="64"/>
      <c r="H159" s="61"/>
    </row>
    <row r="160" spans="2:8">
      <c r="B160" s="92"/>
      <c r="C160" s="93"/>
      <c r="D160" s="62" t="s">
        <v>197</v>
      </c>
      <c r="E160" s="63"/>
      <c r="F160" s="64">
        <v>30000</v>
      </c>
      <c r="G160" s="64"/>
      <c r="H160" s="61"/>
    </row>
    <row r="161" spans="2:8">
      <c r="B161" s="92"/>
      <c r="C161" s="93"/>
      <c r="D161" s="62" t="s">
        <v>198</v>
      </c>
      <c r="E161" s="63"/>
      <c r="F161" s="64">
        <v>25000</v>
      </c>
      <c r="G161" s="64"/>
      <c r="H161" s="61"/>
    </row>
    <row r="162" spans="2:8">
      <c r="B162" s="92"/>
      <c r="C162" s="93"/>
      <c r="D162" s="62" t="s">
        <v>199</v>
      </c>
      <c r="E162" s="63"/>
      <c r="F162" s="64">
        <v>50000</v>
      </c>
      <c r="G162" s="64"/>
      <c r="H162" s="61"/>
    </row>
    <row r="163" spans="2:8">
      <c r="B163" s="92"/>
      <c r="C163" s="93"/>
      <c r="D163" s="62" t="s">
        <v>200</v>
      </c>
      <c r="E163" s="63"/>
      <c r="F163" s="64">
        <v>200000</v>
      </c>
      <c r="G163" s="64"/>
      <c r="H163" s="61"/>
    </row>
    <row r="164" spans="2:8">
      <c r="B164" s="92"/>
      <c r="C164" s="93"/>
      <c r="D164" s="62" t="s">
        <v>201</v>
      </c>
      <c r="E164" s="63"/>
      <c r="F164" s="64">
        <v>20000</v>
      </c>
      <c r="G164" s="64"/>
      <c r="H164" s="61"/>
    </row>
    <row r="165" spans="2:8">
      <c r="B165" s="92"/>
      <c r="C165" s="93"/>
      <c r="D165" s="62" t="s">
        <v>202</v>
      </c>
      <c r="E165" s="63"/>
      <c r="F165" s="64">
        <v>70000</v>
      </c>
      <c r="G165" s="64"/>
      <c r="H165" s="61"/>
    </row>
    <row r="166" spans="2:8" ht="25.5">
      <c r="B166" s="92"/>
      <c r="C166" s="93"/>
      <c r="D166" s="62" t="s">
        <v>203</v>
      </c>
      <c r="E166" s="63"/>
      <c r="F166" s="64">
        <v>10000</v>
      </c>
      <c r="G166" s="64"/>
      <c r="H166" s="61"/>
    </row>
    <row r="167" spans="2:8">
      <c r="B167" s="92"/>
      <c r="C167" s="93" t="s">
        <v>204</v>
      </c>
      <c r="D167" s="62" t="s">
        <v>205</v>
      </c>
      <c r="E167" s="63"/>
      <c r="F167" s="64">
        <v>20000</v>
      </c>
      <c r="G167" s="64"/>
      <c r="H167" s="61"/>
    </row>
    <row r="168" spans="2:8" ht="25.5">
      <c r="B168" s="92"/>
      <c r="C168" s="93"/>
      <c r="D168" s="62" t="s">
        <v>206</v>
      </c>
      <c r="E168" s="63"/>
      <c r="F168" s="64">
        <v>5000</v>
      </c>
      <c r="G168" s="64"/>
      <c r="H168" s="61"/>
    </row>
    <row r="169" spans="2:8" ht="25.5">
      <c r="B169" s="92"/>
      <c r="C169" s="93"/>
      <c r="D169" s="62" t="s">
        <v>207</v>
      </c>
      <c r="E169" s="63"/>
      <c r="F169" s="64">
        <v>30000</v>
      </c>
      <c r="G169" s="64"/>
      <c r="H169" s="61"/>
    </row>
    <row r="170" spans="2:8" ht="25.5">
      <c r="B170" s="92"/>
      <c r="C170" s="93"/>
      <c r="D170" s="62" t="s">
        <v>208</v>
      </c>
      <c r="E170" s="63"/>
      <c r="F170" s="64">
        <v>0</v>
      </c>
      <c r="G170" s="64"/>
      <c r="H170" s="61"/>
    </row>
    <row r="171" spans="2:8">
      <c r="B171" s="92"/>
      <c r="C171" s="93"/>
      <c r="D171" s="62" t="s">
        <v>209</v>
      </c>
      <c r="E171" s="63"/>
      <c r="F171" s="64">
        <v>30000</v>
      </c>
      <c r="G171" s="64"/>
      <c r="H171" s="61"/>
    </row>
    <row r="172" spans="2:8" ht="25.5">
      <c r="B172" s="92"/>
      <c r="C172" s="93"/>
      <c r="D172" s="62" t="s">
        <v>210</v>
      </c>
      <c r="E172" s="63"/>
      <c r="F172" s="64">
        <v>20000</v>
      </c>
      <c r="G172" s="64"/>
      <c r="H172" s="61"/>
    </row>
    <row r="173" spans="2:8" ht="25.5">
      <c r="B173" s="92"/>
      <c r="C173" s="93"/>
      <c r="D173" s="62" t="s">
        <v>211</v>
      </c>
      <c r="E173" s="63"/>
      <c r="F173" s="64">
        <v>40000</v>
      </c>
      <c r="G173" s="64"/>
      <c r="H173" s="61"/>
    </row>
    <row r="174" spans="2:8">
      <c r="B174" s="126" t="s">
        <v>22</v>
      </c>
      <c r="C174" s="127"/>
      <c r="D174" s="127"/>
      <c r="E174" s="128"/>
      <c r="F174" s="65">
        <f>SUM(F153:F173)</f>
        <v>980000</v>
      </c>
      <c r="G174" s="65">
        <f>SUM(G153:G173)</f>
        <v>0</v>
      </c>
      <c r="H174" s="61"/>
    </row>
    <row r="175" spans="2:8" ht="25.5">
      <c r="B175" s="129" t="s">
        <v>212</v>
      </c>
      <c r="C175" s="130" t="s">
        <v>213</v>
      </c>
      <c r="D175" s="67" t="s">
        <v>214</v>
      </c>
      <c r="E175" s="68"/>
      <c r="F175" s="69">
        <v>300000</v>
      </c>
      <c r="G175" s="69"/>
      <c r="H175" s="66"/>
    </row>
    <row r="176" spans="2:8">
      <c r="B176" s="129"/>
      <c r="C176" s="130"/>
      <c r="D176" s="67" t="s">
        <v>215</v>
      </c>
      <c r="E176" s="68"/>
      <c r="F176" s="69">
        <v>100000</v>
      </c>
      <c r="G176" s="69"/>
      <c r="H176" s="66"/>
    </row>
    <row r="177" spans="2:8">
      <c r="B177" s="129"/>
      <c r="C177" s="130"/>
      <c r="D177" s="67" t="s">
        <v>216</v>
      </c>
      <c r="E177" s="68"/>
      <c r="F177" s="69">
        <v>40000</v>
      </c>
      <c r="G177" s="69"/>
      <c r="H177" s="66"/>
    </row>
    <row r="178" spans="2:8">
      <c r="B178" s="129"/>
      <c r="C178" s="130"/>
      <c r="D178" s="67" t="s">
        <v>217</v>
      </c>
      <c r="E178" s="68"/>
      <c r="F178" s="69">
        <v>30000</v>
      </c>
      <c r="G178" s="69"/>
      <c r="H178" s="66"/>
    </row>
    <row r="179" spans="2:8" ht="25.5">
      <c r="B179" s="129"/>
      <c r="C179" s="130"/>
      <c r="D179" s="27" t="s">
        <v>218</v>
      </c>
      <c r="E179" s="28"/>
      <c r="F179" s="29">
        <v>122305</v>
      </c>
      <c r="G179" s="29">
        <v>122305</v>
      </c>
      <c r="H179" s="30"/>
    </row>
    <row r="180" spans="2:8" ht="25.5">
      <c r="B180" s="129"/>
      <c r="C180" s="130"/>
      <c r="D180" s="27" t="s">
        <v>219</v>
      </c>
      <c r="E180" s="28"/>
      <c r="F180" s="29"/>
      <c r="G180" s="29">
        <v>122387</v>
      </c>
      <c r="H180" s="30"/>
    </row>
    <row r="181" spans="2:8">
      <c r="B181" s="129"/>
      <c r="C181" s="130"/>
      <c r="D181" s="67" t="s">
        <v>220</v>
      </c>
      <c r="E181" s="68"/>
      <c r="F181" s="69">
        <v>80000</v>
      </c>
      <c r="G181" s="69"/>
      <c r="H181" s="66"/>
    </row>
    <row r="182" spans="2:8" ht="25.5">
      <c r="B182" s="129"/>
      <c r="C182" s="130"/>
      <c r="D182" s="67" t="s">
        <v>221</v>
      </c>
      <c r="E182" s="68"/>
      <c r="F182" s="69">
        <v>120000</v>
      </c>
      <c r="G182" s="69">
        <v>122142</v>
      </c>
      <c r="H182" s="66"/>
    </row>
    <row r="183" spans="2:8">
      <c r="B183" s="129"/>
      <c r="C183" s="130"/>
      <c r="D183" s="67" t="s">
        <v>222</v>
      </c>
      <c r="E183" s="68"/>
      <c r="F183" s="69">
        <v>72000</v>
      </c>
      <c r="G183" s="69"/>
      <c r="H183" s="66"/>
    </row>
    <row r="184" spans="2:8" ht="25.5">
      <c r="B184" s="129"/>
      <c r="C184" s="130"/>
      <c r="D184" s="67" t="s">
        <v>223</v>
      </c>
      <c r="E184" s="68"/>
      <c r="F184" s="69">
        <v>140000</v>
      </c>
      <c r="G184" s="69">
        <v>360200</v>
      </c>
      <c r="H184" s="66"/>
    </row>
    <row r="185" spans="2:8">
      <c r="B185" s="129"/>
      <c r="C185" s="130"/>
      <c r="D185" s="67" t="s">
        <v>224</v>
      </c>
      <c r="E185" s="68"/>
      <c r="F185" s="69">
        <v>300000</v>
      </c>
      <c r="G185" s="69"/>
      <c r="H185" s="66"/>
    </row>
    <row r="186" spans="2:8">
      <c r="B186" s="129"/>
      <c r="C186" s="130"/>
      <c r="D186" s="67" t="s">
        <v>225</v>
      </c>
      <c r="E186" s="68"/>
      <c r="F186" s="69">
        <v>150000</v>
      </c>
      <c r="G186" s="69"/>
      <c r="H186" s="66"/>
    </row>
    <row r="187" spans="2:8">
      <c r="B187" s="129"/>
      <c r="C187" s="130"/>
      <c r="D187" s="67" t="s">
        <v>226</v>
      </c>
      <c r="E187" s="68"/>
      <c r="F187" s="69">
        <v>50000</v>
      </c>
      <c r="G187" s="69"/>
      <c r="H187" s="66"/>
    </row>
    <row r="188" spans="2:8" ht="25.5">
      <c r="B188" s="129"/>
      <c r="C188" s="130"/>
      <c r="D188" s="27" t="s">
        <v>227</v>
      </c>
      <c r="E188" s="28"/>
      <c r="F188" s="29">
        <v>71973</v>
      </c>
      <c r="G188" s="29">
        <v>71973</v>
      </c>
      <c r="H188" s="30"/>
    </row>
    <row r="189" spans="2:8">
      <c r="B189" s="129"/>
      <c r="C189" s="130"/>
      <c r="D189" s="67" t="s">
        <v>228</v>
      </c>
      <c r="E189" s="68"/>
      <c r="F189" s="69">
        <v>25000</v>
      </c>
      <c r="G189" s="69"/>
      <c r="H189" s="66"/>
    </row>
    <row r="190" spans="2:8">
      <c r="B190" s="129"/>
      <c r="C190" s="130" t="s">
        <v>229</v>
      </c>
      <c r="D190" s="67" t="s">
        <v>230</v>
      </c>
      <c r="E190" s="68"/>
      <c r="F190" s="69">
        <v>30000</v>
      </c>
      <c r="G190" s="69">
        <v>30000</v>
      </c>
      <c r="H190" s="66"/>
    </row>
    <row r="191" spans="2:8">
      <c r="B191" s="129"/>
      <c r="C191" s="130"/>
      <c r="D191" s="67" t="s">
        <v>231</v>
      </c>
      <c r="E191" s="68"/>
      <c r="F191" s="69">
        <v>50000</v>
      </c>
      <c r="G191" s="69"/>
      <c r="H191" s="66"/>
    </row>
    <row r="192" spans="2:8">
      <c r="B192" s="129"/>
      <c r="C192" s="130"/>
      <c r="D192" s="67" t="s">
        <v>232</v>
      </c>
      <c r="E192" s="68"/>
      <c r="F192" s="69">
        <v>70000</v>
      </c>
      <c r="G192" s="69"/>
      <c r="H192" s="66"/>
    </row>
    <row r="193" spans="2:8">
      <c r="B193" s="129"/>
      <c r="C193" s="130"/>
      <c r="D193" s="67" t="s">
        <v>233</v>
      </c>
      <c r="E193" s="68"/>
      <c r="F193" s="69">
        <v>35000</v>
      </c>
      <c r="G193" s="69"/>
      <c r="H193" s="66"/>
    </row>
    <row r="194" spans="2:8">
      <c r="B194" s="131" t="s">
        <v>22</v>
      </c>
      <c r="C194" s="131"/>
      <c r="D194" s="131"/>
      <c r="E194" s="131"/>
      <c r="F194" s="70">
        <f>SUM(F175:F193)</f>
        <v>1786278</v>
      </c>
      <c r="G194" s="70">
        <f>SUM(G175:G193)</f>
        <v>829007</v>
      </c>
      <c r="H194" s="66"/>
    </row>
    <row r="195" spans="2:8">
      <c r="B195" s="132" t="s">
        <v>234</v>
      </c>
      <c r="C195" s="133"/>
      <c r="D195" s="133"/>
      <c r="E195" s="134"/>
      <c r="F195" s="71">
        <f>SUM(F194,F174,F152,F137,F119,F96,F22)</f>
        <v>113744122</v>
      </c>
      <c r="G195" s="71">
        <f>SUM(G194,G174,G152,G137,G119,G96,G22)</f>
        <v>37838787</v>
      </c>
      <c r="H195" s="72"/>
    </row>
    <row r="196" spans="2:8" ht="14.45">
      <c r="B196" s="7"/>
      <c r="C196" s="8"/>
      <c r="D196" s="8"/>
      <c r="E196" s="8"/>
      <c r="F196" s="8"/>
      <c r="G196" s="8"/>
      <c r="H196" s="8"/>
    </row>
    <row r="197" spans="2:8">
      <c r="B197" s="120" t="s">
        <v>235</v>
      </c>
      <c r="C197" s="121"/>
      <c r="D197" s="121"/>
      <c r="E197" s="121"/>
      <c r="F197" s="121"/>
      <c r="G197" s="121"/>
      <c r="H197" s="121"/>
    </row>
    <row r="198" spans="2:8">
      <c r="B198" s="120"/>
      <c r="C198" s="121"/>
      <c r="D198" s="121"/>
      <c r="E198" s="121"/>
      <c r="F198" s="121"/>
      <c r="G198" s="121"/>
      <c r="H198" s="121"/>
    </row>
    <row r="199" spans="2:8" ht="14.45">
      <c r="B199" s="73"/>
      <c r="C199" s="74"/>
      <c r="D199" s="74"/>
      <c r="E199" s="74"/>
      <c r="F199" s="74"/>
      <c r="G199" s="74"/>
      <c r="H199" s="74"/>
    </row>
    <row r="200" spans="2:8">
      <c r="B200" s="122" t="s">
        <v>236</v>
      </c>
      <c r="C200" s="123"/>
      <c r="D200" s="123"/>
      <c r="E200" s="123"/>
      <c r="F200" s="123"/>
      <c r="G200" s="123"/>
      <c r="H200" s="123"/>
    </row>
    <row r="201" spans="2:8" ht="15" thickBot="1">
      <c r="B201" s="124"/>
      <c r="C201" s="125"/>
      <c r="D201" s="125"/>
      <c r="E201" s="125"/>
      <c r="F201" s="125"/>
      <c r="G201" s="125"/>
      <c r="H201" s="125"/>
    </row>
  </sheetData>
  <mergeCells count="40">
    <mergeCell ref="B197:H198"/>
    <mergeCell ref="B200:H201"/>
    <mergeCell ref="B174:E174"/>
    <mergeCell ref="B175:B193"/>
    <mergeCell ref="C175:C189"/>
    <mergeCell ref="C190:C193"/>
    <mergeCell ref="B194:E194"/>
    <mergeCell ref="B195:E195"/>
    <mergeCell ref="B153:B173"/>
    <mergeCell ref="C153:C166"/>
    <mergeCell ref="C167:C173"/>
    <mergeCell ref="B96:E96"/>
    <mergeCell ref="B97:B118"/>
    <mergeCell ref="C97:C108"/>
    <mergeCell ref="C109:C118"/>
    <mergeCell ref="B119:E119"/>
    <mergeCell ref="B120:B136"/>
    <mergeCell ref="C120:C133"/>
    <mergeCell ref="C134:C136"/>
    <mergeCell ref="B137:E137"/>
    <mergeCell ref="B138:B151"/>
    <mergeCell ref="C138:C148"/>
    <mergeCell ref="C149:C151"/>
    <mergeCell ref="B152:E152"/>
    <mergeCell ref="B22:E22"/>
    <mergeCell ref="B23:B95"/>
    <mergeCell ref="C23:C42"/>
    <mergeCell ref="C43:C62"/>
    <mergeCell ref="C63:C66"/>
    <mergeCell ref="C67:C70"/>
    <mergeCell ref="C71:C85"/>
    <mergeCell ref="C86:C95"/>
    <mergeCell ref="D2:H2"/>
    <mergeCell ref="B3:H3"/>
    <mergeCell ref="B4:H4"/>
    <mergeCell ref="B5:H5"/>
    <mergeCell ref="B8:B21"/>
    <mergeCell ref="C8:C12"/>
    <mergeCell ref="C13:C15"/>
    <mergeCell ref="C16:C21"/>
  </mergeCells>
  <pageMargins left="0.7" right="0.7" top="0.75" bottom="0.75" header="0.3" footer="0.3"/>
  <pageSetup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ПИРО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2024-12-27T09:49:30Z</dcterms:created>
  <dcterms:modified xsi:type="dcterms:W3CDTF">2025-01-09T06:59:38Z</dcterms:modified>
</cp:coreProperties>
</file>